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" windowWidth="15810" windowHeight="11220" activeTab="2"/>
  </bookViews>
  <sheets>
    <sheet name="Arkusz1" sheetId="1" r:id="rId1"/>
    <sheet name="Arkusz3" sheetId="2" r:id="rId2"/>
    <sheet name="Arkusz2" sheetId="3" r:id="rId3"/>
    <sheet name="Arkusz4" sheetId="4" r:id="rId4"/>
  </sheets>
  <definedNames>
    <definedName name="_xlnm.Print_Area" localSheetId="0">'Arkusz1'!$A$2:$O$132</definedName>
    <definedName name="_xlnm.Print_Area" localSheetId="2">'Arkusz2'!$A$1:$O$56</definedName>
    <definedName name="_xlnm.Print_Titles" localSheetId="0">'Arkusz1'!$5:$8</definedName>
  </definedNames>
  <calcPr fullCalcOnLoad="1"/>
</workbook>
</file>

<file path=xl/sharedStrings.xml><?xml version="1.0" encoding="utf-8"?>
<sst xmlns="http://schemas.openxmlformats.org/spreadsheetml/2006/main" count="274" uniqueCount="82">
  <si>
    <t>L.p.</t>
  </si>
  <si>
    <t>Nazwa zadania / źródła finansowania</t>
  </si>
  <si>
    <t>Całkowita wartość zadania / w tym:</t>
  </si>
  <si>
    <t xml:space="preserve">Nakłady do 2007 </t>
  </si>
  <si>
    <t>Nakłady w latach 2008 - 2014</t>
  </si>
  <si>
    <t>Planowane wydatki  na realizację zadań WPI w latach 2008-2014</t>
  </si>
  <si>
    <t>nast.</t>
  </si>
  <si>
    <t>Uwagi</t>
  </si>
  <si>
    <t>-fundusze UE</t>
  </si>
  <si>
    <t>-budżet państwa (dotacje, subwencje)</t>
  </si>
  <si>
    <t>-budżet starostwa</t>
  </si>
  <si>
    <t>-inne źródła (gmina)</t>
  </si>
  <si>
    <t>Przebudowa skrzyżowania dróg dróg 1001 K, 1007 K, w Libiążu: ul. 1 Maja, ul. Jaworowa, ul. Sikorskiego, ul. Górnicza, ul. Ks. Pieli, ul. Leśna i ul. Szybowcowa</t>
  </si>
  <si>
    <t>Budowa miejsc parkingowych przy Starostwie Powiatowym w Chrzanowie</t>
  </si>
  <si>
    <t>Dostosowanie sali operacyjnej w Szpitalu Powiatowym w Chrzanowie</t>
  </si>
  <si>
    <t xml:space="preserve">Termomodernizacja obiektów szkolnych przy ul. Wyszyńskiego 19 w Chrzanowie </t>
  </si>
  <si>
    <t>Termomodernizacja budynku I Liceum Ogólnokształcącego w Chrzanowie</t>
  </si>
  <si>
    <t>Termomodernizacja budynku Zespołu Szkół Ekonomiczno - Chemicznych w Trzebini</t>
  </si>
  <si>
    <t>Termomodernizacja budynku Powiatowego Młodzieżowego Domu Kultury w Trzebini</t>
  </si>
  <si>
    <t>Termomodernizacja budynku Zespołu Szkół Technicno - Usługowych w Trzebini</t>
  </si>
  <si>
    <t>Termomodernizacja budynków Zespołu Szkół w Libiążu</t>
  </si>
  <si>
    <t>Termomodernizacja budynku Zasadniczej Szkoły Zawodowej SOSW w Chrzanowie</t>
  </si>
  <si>
    <t>Termomodernizacja budynku Powiatowego Centrum Edukacyjnego w Chrzanowie</t>
  </si>
  <si>
    <t>Adaptacja strychu i montaż platformy schodowej w budynku C Domu Pomocy Społecznej w Płazie</t>
  </si>
  <si>
    <t>Budowa sali gimnastycznej przy Zespole Szkół Ekonomiczno - Chemicznych w Trzebini</t>
  </si>
  <si>
    <t xml:space="preserve">Termomodernizacja budynku przy ul. Focha 3 w Chrzanowie 
</t>
  </si>
  <si>
    <t>Adaptacja dla potrzeb osób niepełnosprawnych budynku przy ul. Focha 3</t>
  </si>
  <si>
    <t>Przebudowa i remont ciągów części dróg powiatowych Powiatu chrzanowskiego przebiegających na obszarach gmin Alwernia, Chrzanów i Trzebinia</t>
  </si>
  <si>
    <t>Budowa wielofunkcyjnego boiska sportowego ogólnie dostępnego dla dzieci i młodzieży przy Zespole Szkół w Libiążu, ul.Górnicza 3</t>
  </si>
  <si>
    <t xml:space="preserve">-inne źródła </t>
  </si>
  <si>
    <t>Remont i przebudowa ciągu drogi powiatowej 1001K od Libiąża do Gromca</t>
  </si>
  <si>
    <t>Remont ulicy ks. Karola Wojtyły w Mętkowie - droga powiatowa nr 1009K</t>
  </si>
  <si>
    <t>budżet starostwa</t>
  </si>
  <si>
    <t>Przebudowa nawierzchni i chodników przy drodze powiatowej nr 1049K od Dulowej do Psar</t>
  </si>
  <si>
    <t>Dział 600 Transport i łączność</t>
  </si>
  <si>
    <t>Rozdział 60014 Drogi publiczne powiatowe</t>
  </si>
  <si>
    <t xml:space="preserve">Dział 801    </t>
  </si>
  <si>
    <t>Rozdział 80120 Licea ogólnokształcące</t>
  </si>
  <si>
    <t>Rozdział 80130 Szkoły zawodowe</t>
  </si>
  <si>
    <t>Dział 852 Pomoc społeczna</t>
  </si>
  <si>
    <t xml:space="preserve"> Rozdział 85201 Placówki opiekuńczo - wychowawcze</t>
  </si>
  <si>
    <t>Rozdział 75020 Starostwa Powiatowe</t>
  </si>
  <si>
    <t>Dział 750 Administracja Publiczna</t>
  </si>
  <si>
    <t>Rozdział 85202 Domy pomocy społecznej</t>
  </si>
  <si>
    <t>Dział 854 Edukacyjna opieka wychowawcza</t>
  </si>
  <si>
    <t>Rozdział 85495 Pozostała działalność</t>
  </si>
  <si>
    <t xml:space="preserve"> Rozdział 85111 Szpitale ogólne</t>
  </si>
  <si>
    <t>Dział 851 Ochrona zdrowia</t>
  </si>
  <si>
    <t>SUMA</t>
  </si>
  <si>
    <t>Rozdział 80120 -  SUMA:</t>
  </si>
  <si>
    <t>Rozdział 80130 -  SUMA:</t>
  </si>
  <si>
    <t>Rozdział 85201 - SUMA:</t>
  </si>
  <si>
    <t>Rozdział 85202 - SUMA:</t>
  </si>
  <si>
    <t>Rozdział 75020 - SUMA:</t>
  </si>
  <si>
    <t>Rozdział 60014 - SUMA:</t>
  </si>
  <si>
    <t>Inwestycja realizowana przez Powiat chrzanowski</t>
  </si>
  <si>
    <t>SUMA WYDATKÓW poniesionych 
do 2007 roku 
oraz na lata 2008 - 2014</t>
  </si>
  <si>
    <t xml:space="preserve">-inne źródła: </t>
  </si>
  <si>
    <t xml:space="preserve">inwestycja realizowana przez Szpital Powiatowy </t>
  </si>
  <si>
    <t>Wieloletni Plan Inwestycyjny Powiatu Chrzanowskiego na lata 2008 - 2014</t>
  </si>
  <si>
    <t>Rozdział 85495 - SUMA:</t>
  </si>
  <si>
    <t>Rozdział 85111 - SUMA:</t>
  </si>
  <si>
    <t>Wykaz zadań fakultatywnych WPI</t>
  </si>
  <si>
    <t>Remont i przebudowa ul. Grunwaldzkiej w Trzebini. Przebudowa nawierzchni i chodników na długości 5000 m. b.</t>
  </si>
  <si>
    <t>Remont i przebudowa drogi powiatowej Rozkochów - Kwaczała. Przebudowa ze wzmocnieniem nawierzchni siatką stalową, budowa pobocza wraz z rowami odwadniajacymi na długości 1900 m. b.</t>
  </si>
  <si>
    <t>Zadanie zostanie zrealizowane po pozytywnych konsultacjach społecznych</t>
  </si>
  <si>
    <t>Modernizacja ul. Florkiewicza w Młoszowej. Przebudowa nawierzchni wraz z budową muru oporowego i budową chodnika na długości 2500 m. b.</t>
  </si>
  <si>
    <t>Remont i przebudowa drogi powiatowej Brodła - Mirów. Przebudowa ze wzmocnieniem nawierzchni siatką stalową, budowa pobocza wraz z rowami odwadniajacymi na długości 2000 m. b.</t>
  </si>
  <si>
    <t>Remont drogi powiatowej nr 1013K - ciąg ul. Borowcowej (przekrój pół uliczny - odcinek ok.3,9 km). Wykonanie nakładki nawierzchni + remont chodnika + budowa brakującego chodnika + modernizacja odwodnienia</t>
  </si>
  <si>
    <t>Załącznik nr 1 do Uchwały Nr XIX/109/2008 Rady Powiatu Chrzanowskiego z dnia 30 kwietnia 2008 roku</t>
  </si>
  <si>
    <t>Załącznik nr 2 do Uchwały Nr XIX/109/2008 Rady Powiatu Chrzanowskiego z dnia 30 kwietnia 2008 roku</t>
  </si>
  <si>
    <t>Budowa obwodnicy północno - wschodniej Chrzanowa</t>
  </si>
  <si>
    <t>-inne źródła (Gmina Chrzanów)</t>
  </si>
  <si>
    <t>IInwestycja realizowana przez Gminę Chrzanówi</t>
  </si>
  <si>
    <t xml:space="preserve">Budowa kompleksu sportowego przy I Liceum Ogólnokształcącym w Chrzanowie 
</t>
  </si>
  <si>
    <t>Rozdział 60014 -SUMA:</t>
  </si>
  <si>
    <t>Rozwój Powiatowego Centrum Kształcenia Ustawicznego w Chrzanowie poprzez modernizację, adaptację i wyposażenie istniejących pomieszczeń</t>
  </si>
  <si>
    <t xml:space="preserve">Ciąg ulicy Jaworowej i Sikorskiego w Libiążu </t>
  </si>
  <si>
    <t>Ciąg ulicy Chrzanowskiej w Regulicach i ul. Prusa w Alwerni</t>
  </si>
  <si>
    <t>Utworzenie Powiatowego Ośrodka Wsparcia Dziecka i Rodziny</t>
  </si>
  <si>
    <t>Załącznik nr 3 do "Wieloletniego Planu Inwestycyjnego Powiatu Chrzanowskiego na lata 2008- 2014.” - Zadania zrealizowane</t>
  </si>
  <si>
    <t>Załącznik nr 1 do Uchwały Nr XXXIV/208/2009 Rady Powiatu Chrzanowskiego z dnia 24 czerwca 2009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</si>
</sst>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 horizontal="justify" wrapText="1"/>
    </xf>
    <xf numFmtId="3" fontId="0" fillId="0" borderId="11" xfId="0" applyNumberFormat="1" applyFont="1" applyFill="1" applyBorder="1" applyAlignment="1">
      <alignment horizontal="justify" wrapText="1"/>
    </xf>
    <xf numFmtId="3" fontId="7" fillId="0" borderId="12" xfId="0" applyNumberFormat="1" applyFont="1" applyFill="1" applyBorder="1" applyAlignment="1">
      <alignment horizontal="justify" wrapText="1"/>
    </xf>
    <xf numFmtId="164" fontId="8" fillId="0" borderId="13" xfId="0" applyNumberFormat="1" applyFont="1" applyFill="1" applyBorder="1" applyAlignment="1">
      <alignment horizontal="left" vertical="center"/>
    </xf>
    <xf numFmtId="164" fontId="2" fillId="0" borderId="13" xfId="0" applyNumberFormat="1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justify" wrapText="1"/>
    </xf>
    <xf numFmtId="164" fontId="2" fillId="0" borderId="15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 quotePrefix="1">
      <alignment horizontal="justify" wrapText="1"/>
    </xf>
    <xf numFmtId="3" fontId="0" fillId="0" borderId="17" xfId="0" applyNumberFormat="1" applyFont="1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3" fontId="0" fillId="34" borderId="12" xfId="0" applyNumberFormat="1" applyFont="1" applyFill="1" applyBorder="1" applyAlignment="1">
      <alignment horizontal="left" vertical="center" wrapText="1"/>
    </xf>
    <xf numFmtId="3" fontId="0" fillId="34" borderId="10" xfId="0" applyNumberFormat="1" applyFont="1" applyFill="1" applyBorder="1" applyAlignment="1">
      <alignment horizontal="left" vertical="center" wrapText="1"/>
    </xf>
    <xf numFmtId="3" fontId="0" fillId="34" borderId="11" xfId="0" applyNumberFormat="1" applyFont="1" applyFill="1" applyBorder="1" applyAlignment="1">
      <alignment horizontal="left" vertical="center" wrapText="1"/>
    </xf>
    <xf numFmtId="3" fontId="0" fillId="34" borderId="19" xfId="0" applyNumberFormat="1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justify" wrapText="1"/>
    </xf>
    <xf numFmtId="0" fontId="2" fillId="33" borderId="12" xfId="0" applyNumberFormat="1" applyFont="1" applyFill="1" applyBorder="1" applyAlignment="1">
      <alignment horizontal="center" vertical="center" wrapText="1"/>
    </xf>
    <xf numFmtId="164" fontId="9" fillId="34" borderId="13" xfId="0" applyNumberFormat="1" applyFont="1" applyFill="1" applyBorder="1" applyAlignment="1">
      <alignment horizontal="left" vertical="center"/>
    </xf>
    <xf numFmtId="164" fontId="0" fillId="34" borderId="13" xfId="0" applyNumberFormat="1" applyFont="1" applyFill="1" applyBorder="1" applyAlignment="1">
      <alignment horizontal="left" vertical="center"/>
    </xf>
    <xf numFmtId="0" fontId="0" fillId="33" borderId="21" xfId="0" applyFill="1" applyBorder="1" applyAlignment="1">
      <alignment horizontal="center"/>
    </xf>
    <xf numFmtId="164" fontId="2" fillId="33" borderId="21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 wrapText="1"/>
    </xf>
    <xf numFmtId="164" fontId="2" fillId="33" borderId="24" xfId="0" applyNumberFormat="1" applyFont="1" applyFill="1" applyBorder="1" applyAlignment="1">
      <alignment horizontal="center" vertical="center" wrapText="1"/>
    </xf>
    <xf numFmtId="0" fontId="2" fillId="35" borderId="25" xfId="0" applyNumberFormat="1" applyFont="1" applyFill="1" applyBorder="1" applyAlignment="1">
      <alignment vertical="center" wrapText="1"/>
    </xf>
    <xf numFmtId="0" fontId="2" fillId="35" borderId="18" xfId="0" applyNumberFormat="1" applyFont="1" applyFill="1" applyBorder="1" applyAlignment="1">
      <alignment vertical="center" wrapText="1"/>
    </xf>
    <xf numFmtId="0" fontId="2" fillId="35" borderId="14" xfId="0" applyNumberFormat="1" applyFont="1" applyFill="1" applyBorder="1" applyAlignment="1">
      <alignment vertical="center" wrapText="1"/>
    </xf>
    <xf numFmtId="0" fontId="2" fillId="35" borderId="26" xfId="0" applyNumberFormat="1" applyFont="1" applyFill="1" applyBorder="1" applyAlignment="1">
      <alignment vertical="center" wrapText="1"/>
    </xf>
    <xf numFmtId="0" fontId="2" fillId="35" borderId="27" xfId="0" applyNumberFormat="1" applyFont="1" applyFill="1" applyBorder="1" applyAlignment="1">
      <alignment vertical="center" wrapText="1"/>
    </xf>
    <xf numFmtId="0" fontId="2" fillId="35" borderId="28" xfId="0" applyNumberFormat="1" applyFont="1" applyFill="1" applyBorder="1" applyAlignment="1">
      <alignment vertical="center" wrapText="1"/>
    </xf>
    <xf numFmtId="0" fontId="3" fillId="36" borderId="29" xfId="0" applyFont="1" applyFill="1" applyBorder="1" applyAlignment="1">
      <alignment wrapText="1"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 horizontal="justify" wrapText="1"/>
    </xf>
    <xf numFmtId="3" fontId="4" fillId="0" borderId="0" xfId="0" applyNumberFormat="1" applyFont="1" applyFill="1" applyBorder="1" applyAlignment="1">
      <alignment horizontal="justify" wrapText="1"/>
    </xf>
    <xf numFmtId="3" fontId="0" fillId="0" borderId="0" xfId="0" applyNumberFormat="1" applyFill="1" applyBorder="1" applyAlignment="1">
      <alignment horizontal="justify" wrapText="1"/>
    </xf>
    <xf numFmtId="3" fontId="0" fillId="0" borderId="0" xfId="0" applyNumberFormat="1" applyFont="1" applyFill="1" applyBorder="1" applyAlignment="1">
      <alignment horizontal="justify" wrapText="1"/>
    </xf>
    <xf numFmtId="0" fontId="0" fillId="0" borderId="0" xfId="0" applyBorder="1" applyAlignment="1">
      <alignment/>
    </xf>
    <xf numFmtId="3" fontId="0" fillId="34" borderId="16" xfId="0" applyNumberFormat="1" applyFont="1" applyFill="1" applyBorder="1" applyAlignment="1">
      <alignment horizontal="left" vertical="center" wrapText="1"/>
    </xf>
    <xf numFmtId="3" fontId="0" fillId="34" borderId="30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34" borderId="31" xfId="0" applyFont="1" applyFill="1" applyBorder="1" applyAlignment="1" quotePrefix="1">
      <alignment horizontal="justify" wrapText="1"/>
    </xf>
    <xf numFmtId="164" fontId="5" fillId="0" borderId="12" xfId="0" applyNumberFormat="1" applyFont="1" applyFill="1" applyBorder="1" applyAlignment="1">
      <alignment horizontal="left" vertical="center"/>
    </xf>
    <xf numFmtId="164" fontId="6" fillId="36" borderId="12" xfId="0" applyNumberFormat="1" applyFont="1" applyFill="1" applyBorder="1" applyAlignment="1">
      <alignment horizontal="left" vertical="center"/>
    </xf>
    <xf numFmtId="164" fontId="6" fillId="36" borderId="12" xfId="0" applyNumberFormat="1" applyFont="1" applyFill="1" applyBorder="1" applyAlignment="1">
      <alignment horizontal="justify" wrapText="1"/>
    </xf>
    <xf numFmtId="164" fontId="5" fillId="0" borderId="12" xfId="0" applyNumberFormat="1" applyFont="1" applyFill="1" applyBorder="1" applyAlignment="1">
      <alignment horizontal="justify" wrapText="1"/>
    </xf>
    <xf numFmtId="164" fontId="2" fillId="33" borderId="12" xfId="0" applyNumberFormat="1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horizontal="left" vertical="center" wrapText="1"/>
    </xf>
    <xf numFmtId="164" fontId="0" fillId="34" borderId="10" xfId="0" applyNumberFormat="1" applyFont="1" applyFill="1" applyBorder="1" applyAlignment="1">
      <alignment horizontal="left" vertical="center" wrapText="1"/>
    </xf>
    <xf numFmtId="164" fontId="0" fillId="34" borderId="12" xfId="0" applyNumberFormat="1" applyFont="1" applyFill="1" applyBorder="1" applyAlignment="1">
      <alignment horizontal="left" vertical="center" wrapText="1"/>
    </xf>
    <xf numFmtId="164" fontId="2" fillId="34" borderId="12" xfId="0" applyNumberFormat="1" applyFont="1" applyFill="1" applyBorder="1" applyAlignment="1">
      <alignment horizontal="left" vertical="center" wrapText="1"/>
    </xf>
    <xf numFmtId="164" fontId="0" fillId="34" borderId="11" xfId="0" applyNumberFormat="1" applyFont="1" applyFill="1" applyBorder="1" applyAlignment="1">
      <alignment horizontal="left" vertical="center" wrapText="1"/>
    </xf>
    <xf numFmtId="164" fontId="2" fillId="34" borderId="32" xfId="0" applyNumberFormat="1" applyFont="1" applyFill="1" applyBorder="1" applyAlignment="1">
      <alignment horizontal="left" vertical="center" wrapText="1"/>
    </xf>
    <xf numFmtId="164" fontId="2" fillId="34" borderId="16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horizontal="left" vertical="center" wrapText="1"/>
    </xf>
    <xf numFmtId="164" fontId="0" fillId="34" borderId="19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164" fontId="0" fillId="34" borderId="26" xfId="0" applyNumberFormat="1" applyFont="1" applyFill="1" applyBorder="1" applyAlignment="1">
      <alignment horizontal="left" vertical="center" wrapText="1"/>
    </xf>
    <xf numFmtId="164" fontId="0" fillId="34" borderId="0" xfId="0" applyNumberFormat="1" applyFont="1" applyFill="1" applyAlignment="1">
      <alignment horizontal="left" vertical="center"/>
    </xf>
    <xf numFmtId="164" fontId="0" fillId="34" borderId="13" xfId="0" applyNumberFormat="1" applyFont="1" applyFill="1" applyBorder="1" applyAlignment="1">
      <alignment horizontal="left" vertical="center" wrapText="1"/>
    </xf>
    <xf numFmtId="164" fontId="0" fillId="34" borderId="16" xfId="0" applyNumberFormat="1" applyFont="1" applyFill="1" applyBorder="1" applyAlignment="1">
      <alignment horizontal="left" vertical="center" wrapText="1"/>
    </xf>
    <xf numFmtId="164" fontId="9" fillId="34" borderId="24" xfId="0" applyNumberFormat="1" applyFont="1" applyFill="1" applyBorder="1" applyAlignment="1">
      <alignment horizontal="left" vertical="center"/>
    </xf>
    <xf numFmtId="164" fontId="2" fillId="34" borderId="22" xfId="0" applyNumberFormat="1" applyFont="1" applyFill="1" applyBorder="1" applyAlignment="1">
      <alignment horizontal="left" vertical="center" wrapText="1"/>
    </xf>
    <xf numFmtId="164" fontId="2" fillId="33" borderId="22" xfId="0" applyNumberFormat="1" applyFont="1" applyFill="1" applyBorder="1" applyAlignment="1">
      <alignment horizontal="left" vertical="center" wrapText="1"/>
    </xf>
    <xf numFmtId="164" fontId="2" fillId="33" borderId="24" xfId="0" applyNumberFormat="1" applyFont="1" applyFill="1" applyBorder="1" applyAlignment="1">
      <alignment horizontal="left" vertical="center" wrapText="1"/>
    </xf>
    <xf numFmtId="164" fontId="13" fillId="0" borderId="12" xfId="0" applyNumberFormat="1" applyFont="1" applyFill="1" applyBorder="1" applyAlignment="1">
      <alignment horizontal="left" wrapText="1"/>
    </xf>
    <xf numFmtId="164" fontId="13" fillId="0" borderId="12" xfId="0" applyNumberFormat="1" applyFont="1" applyBorder="1" applyAlignment="1">
      <alignment horizontal="left"/>
    </xf>
    <xf numFmtId="164" fontId="2" fillId="37" borderId="22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 quotePrefix="1">
      <alignment horizontal="justify" wrapText="1"/>
    </xf>
    <xf numFmtId="0" fontId="0" fillId="34" borderId="33" xfId="0" applyFill="1" applyBorder="1" applyAlignment="1" quotePrefix="1">
      <alignment horizontal="justify" wrapText="1"/>
    </xf>
    <xf numFmtId="0" fontId="0" fillId="34" borderId="34" xfId="0" applyFill="1" applyBorder="1" applyAlignment="1" quotePrefix="1">
      <alignment horizontal="justify" wrapText="1"/>
    </xf>
    <xf numFmtId="0" fontId="0" fillId="34" borderId="35" xfId="0" applyFill="1" applyBorder="1" applyAlignment="1" quotePrefix="1">
      <alignment horizontal="justify" wrapText="1"/>
    </xf>
    <xf numFmtId="0" fontId="0" fillId="34" borderId="36" xfId="0" applyFill="1" applyBorder="1" applyAlignment="1" quotePrefix="1">
      <alignment horizontal="justify" wrapText="1"/>
    </xf>
    <xf numFmtId="0" fontId="3" fillId="36" borderId="27" xfId="0" applyFont="1" applyFill="1" applyBorder="1" applyAlignment="1">
      <alignment horizontal="justify" wrapText="1"/>
    </xf>
    <xf numFmtId="0" fontId="3" fillId="36" borderId="28" xfId="0" applyFont="1" applyFill="1" applyBorder="1" applyAlignment="1">
      <alignment horizontal="justify" wrapText="1"/>
    </xf>
    <xf numFmtId="0" fontId="2" fillId="34" borderId="30" xfId="0" applyFont="1" applyFill="1" applyBorder="1" applyAlignment="1" quotePrefix="1">
      <alignment horizontal="justify" wrapText="1"/>
    </xf>
    <xf numFmtId="0" fontId="2" fillId="34" borderId="37" xfId="0" applyFont="1" applyFill="1" applyBorder="1" applyAlignment="1" quotePrefix="1">
      <alignment horizontal="justify" wrapText="1"/>
    </xf>
    <xf numFmtId="0" fontId="0" fillId="34" borderId="38" xfId="0" applyFill="1" applyBorder="1" applyAlignment="1" quotePrefix="1">
      <alignment horizontal="justify" wrapText="1"/>
    </xf>
    <xf numFmtId="0" fontId="3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 quotePrefix="1">
      <alignment horizontal="justify" wrapText="1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35" borderId="32" xfId="0" applyNumberFormat="1" applyFont="1" applyFill="1" applyBorder="1" applyAlignment="1">
      <alignment horizontal="center" vertical="center" wrapText="1"/>
    </xf>
    <xf numFmtId="0" fontId="2" fillId="35" borderId="40" xfId="0" applyNumberFormat="1" applyFont="1" applyFill="1" applyBorder="1" applyAlignment="1">
      <alignment horizontal="center" vertical="center" wrapText="1"/>
    </xf>
    <xf numFmtId="0" fontId="2" fillId="35" borderId="22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>
      <alignment horizontal="left" vertical="center" wrapText="1" indent="1"/>
    </xf>
    <xf numFmtId="0" fontId="0" fillId="0" borderId="38" xfId="0" applyFill="1" applyBorder="1" applyAlignment="1" quotePrefix="1">
      <alignment horizontal="justify" wrapText="1"/>
    </xf>
    <xf numFmtId="0" fontId="0" fillId="0" borderId="34" xfId="0" applyFill="1" applyBorder="1" applyAlignment="1" quotePrefix="1">
      <alignment horizontal="justify" wrapText="1"/>
    </xf>
    <xf numFmtId="0" fontId="0" fillId="34" borderId="29" xfId="0" applyFill="1" applyBorder="1" applyAlignment="1" quotePrefix="1">
      <alignment horizontal="justify" wrapText="1"/>
    </xf>
    <xf numFmtId="0" fontId="0" fillId="34" borderId="21" xfId="0" applyFill="1" applyBorder="1" applyAlignment="1" quotePrefix="1">
      <alignment horizontal="justify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 quotePrefix="1">
      <alignment horizontal="justify" wrapText="1"/>
    </xf>
    <xf numFmtId="0" fontId="2" fillId="0" borderId="37" xfId="0" applyFont="1" applyFill="1" applyBorder="1" applyAlignment="1" quotePrefix="1">
      <alignment horizontal="justify" wrapText="1"/>
    </xf>
    <xf numFmtId="0" fontId="0" fillId="34" borderId="41" xfId="0" applyFill="1" applyBorder="1" applyAlignment="1" quotePrefix="1">
      <alignment horizontal="justify" wrapText="1"/>
    </xf>
    <xf numFmtId="0" fontId="0" fillId="34" borderId="42" xfId="0" applyFill="1" applyBorder="1" applyAlignment="1" quotePrefix="1">
      <alignment horizontal="justify" wrapText="1"/>
    </xf>
    <xf numFmtId="0" fontId="0" fillId="0" borderId="27" xfId="0" applyFill="1" applyBorder="1" applyAlignment="1" quotePrefix="1">
      <alignment horizontal="justify" wrapText="1"/>
    </xf>
    <xf numFmtId="0" fontId="0" fillId="0" borderId="43" xfId="0" applyFill="1" applyBorder="1" applyAlignment="1" quotePrefix="1">
      <alignment horizontal="justify" wrapText="1"/>
    </xf>
    <xf numFmtId="0" fontId="2" fillId="0" borderId="32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 quotePrefix="1">
      <alignment horizontal="justify" wrapText="1"/>
    </xf>
    <xf numFmtId="0" fontId="3" fillId="36" borderId="39" xfId="0" applyFont="1" applyFill="1" applyBorder="1" applyAlignment="1">
      <alignment horizontal="justify" wrapText="1"/>
    </xf>
    <xf numFmtId="0" fontId="3" fillId="36" borderId="21" xfId="0" applyFont="1" applyFill="1" applyBorder="1" applyAlignment="1">
      <alignment horizontal="justify" wrapText="1"/>
    </xf>
    <xf numFmtId="0" fontId="0" fillId="34" borderId="45" xfId="0" applyFill="1" applyBorder="1" applyAlignment="1" quotePrefix="1">
      <alignment horizontal="justify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29" xfId="0" applyNumberFormat="1" applyFont="1" applyFill="1" applyBorder="1" applyAlignment="1">
      <alignment horizontal="center" vertical="center" wrapText="1"/>
    </xf>
    <xf numFmtId="0" fontId="2" fillId="33" borderId="39" xfId="0" applyNumberFormat="1" applyFont="1" applyFill="1" applyBorder="1" applyAlignment="1">
      <alignment horizontal="center" vertical="center" wrapText="1"/>
    </xf>
    <xf numFmtId="0" fontId="2" fillId="36" borderId="12" xfId="0" applyNumberFormat="1" applyFont="1" applyFill="1" applyBorder="1" applyAlignment="1">
      <alignment horizontal="center" vertical="center" wrapText="1"/>
    </xf>
    <xf numFmtId="0" fontId="2" fillId="36" borderId="32" xfId="0" applyNumberFormat="1" applyFont="1" applyFill="1" applyBorder="1" applyAlignment="1">
      <alignment horizontal="center" vertical="center" wrapText="1"/>
    </xf>
    <xf numFmtId="0" fontId="2" fillId="36" borderId="40" xfId="0" applyNumberFormat="1" applyFont="1" applyFill="1" applyBorder="1" applyAlignment="1">
      <alignment horizontal="center" vertical="center" wrapText="1"/>
    </xf>
    <xf numFmtId="0" fontId="2" fillId="36" borderId="14" xfId="0" applyNumberFormat="1" applyFont="1" applyFill="1" applyBorder="1" applyAlignment="1">
      <alignment horizontal="center" vertical="center" wrapText="1"/>
    </xf>
    <xf numFmtId="0" fontId="2" fillId="36" borderId="27" xfId="0" applyNumberFormat="1" applyFont="1" applyFill="1" applyBorder="1" applyAlignment="1">
      <alignment horizontal="center" vertical="center" wrapText="1"/>
    </xf>
    <xf numFmtId="0" fontId="2" fillId="36" borderId="12" xfId="0" applyNumberFormat="1" applyFont="1" applyFill="1" applyBorder="1" applyAlignment="1">
      <alignment horizontal="left" vertical="center" wrapText="1" indent="1"/>
    </xf>
    <xf numFmtId="0" fontId="1" fillId="36" borderId="32" xfId="0" applyNumberFormat="1" applyFont="1" applyFill="1" applyBorder="1" applyAlignment="1">
      <alignment horizontal="center" vertical="center" wrapText="1"/>
    </xf>
    <xf numFmtId="0" fontId="1" fillId="36" borderId="40" xfId="0" applyNumberFormat="1" applyFont="1" applyFill="1" applyBorder="1" applyAlignment="1">
      <alignment horizontal="center" vertical="center" wrapText="1"/>
    </xf>
    <xf numFmtId="0" fontId="1" fillId="36" borderId="22" xfId="0" applyNumberFormat="1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justify" wrapText="1" shrinkToFit="1"/>
    </xf>
    <xf numFmtId="0" fontId="0" fillId="0" borderId="28" xfId="0" applyFont="1" applyBorder="1" applyAlignment="1">
      <alignment horizontal="justify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1" fillId="36" borderId="12" xfId="0" applyNumberFormat="1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left" wrapText="1"/>
    </xf>
    <xf numFmtId="0" fontId="3" fillId="36" borderId="21" xfId="0" applyFont="1" applyFill="1" applyBorder="1" applyAlignment="1">
      <alignment horizontal="left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" fillId="36" borderId="29" xfId="0" applyFont="1" applyFill="1" applyBorder="1" applyAlignment="1">
      <alignment horizontal="justify" wrapText="1"/>
    </xf>
    <xf numFmtId="0" fontId="1" fillId="35" borderId="12" xfId="0" applyNumberFormat="1" applyFont="1" applyFill="1" applyBorder="1" applyAlignment="1">
      <alignment horizontal="center" vertical="center" wrapText="1"/>
    </xf>
    <xf numFmtId="0" fontId="2" fillId="35" borderId="26" xfId="0" applyNumberFormat="1" applyFont="1" applyFill="1" applyBorder="1" applyAlignment="1">
      <alignment horizontal="center" vertical="center" wrapText="1"/>
    </xf>
    <xf numFmtId="0" fontId="2" fillId="34" borderId="35" xfId="0" applyFont="1" applyFill="1" applyBorder="1" applyAlignment="1" quotePrefix="1">
      <alignment horizontal="justify" wrapText="1"/>
    </xf>
    <xf numFmtId="0" fontId="2" fillId="34" borderId="36" xfId="0" applyFont="1" applyFill="1" applyBorder="1" applyAlignment="1" quotePrefix="1">
      <alignment horizontal="justify" wrapText="1"/>
    </xf>
    <xf numFmtId="3" fontId="12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45" xfId="0" applyFill="1" applyBorder="1" applyAlignment="1" quotePrefix="1">
      <alignment horizontal="justify" wrapText="1"/>
    </xf>
    <xf numFmtId="0" fontId="0" fillId="0" borderId="36" xfId="0" applyFill="1" applyBorder="1" applyAlignment="1" quotePrefix="1">
      <alignment horizontal="justify" wrapText="1"/>
    </xf>
    <xf numFmtId="0" fontId="2" fillId="36" borderId="22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left" vertical="justify" wrapText="1"/>
    </xf>
    <xf numFmtId="0" fontId="0" fillId="0" borderId="12" xfId="0" applyBorder="1" applyAlignment="1">
      <alignment horizontal="left" vertical="justify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70"/>
  <sheetViews>
    <sheetView view="pageBreakPreview" zoomScale="92" zoomScaleSheetLayoutView="92" zoomScalePageLayoutView="0" workbookViewId="0" topLeftCell="A1">
      <pane ySplit="8" topLeftCell="A9" activePane="bottomLeft" state="frozen"/>
      <selection pane="topLeft" activeCell="A1" sqref="A1"/>
      <selection pane="bottomLeft" activeCell="F22" sqref="F22"/>
    </sheetView>
  </sheetViews>
  <sheetFormatPr defaultColWidth="9.140625" defaultRowHeight="12.75"/>
  <cols>
    <col min="1" max="1" width="5.57421875" style="0" customWidth="1"/>
    <col min="2" max="2" width="0.2890625" style="0" customWidth="1"/>
    <col min="3" max="3" width="44.28125" style="0" customWidth="1"/>
    <col min="4" max="4" width="17.140625" style="0" customWidth="1"/>
    <col min="5" max="5" width="17.28125" style="0" customWidth="1"/>
    <col min="6" max="6" width="16.57421875" style="0" customWidth="1"/>
    <col min="7" max="7" width="14.28125" style="0" bestFit="1" customWidth="1"/>
    <col min="8" max="9" width="15.57421875" style="0" bestFit="1" customWidth="1"/>
    <col min="10" max="10" width="14.28125" style="0" bestFit="1" customWidth="1"/>
    <col min="11" max="11" width="13.7109375" style="0" bestFit="1" customWidth="1"/>
    <col min="12" max="12" width="12.7109375" style="0" customWidth="1"/>
    <col min="13" max="13" width="13.00390625" style="0" customWidth="1"/>
    <col min="14" max="14" width="14.8515625" style="0" bestFit="1" customWidth="1"/>
    <col min="15" max="15" width="21.421875" style="0" customWidth="1"/>
  </cols>
  <sheetData>
    <row r="2" spans="3:6" ht="15">
      <c r="C2" s="47" t="s">
        <v>69</v>
      </c>
      <c r="D2" s="46"/>
      <c r="E2" s="46"/>
      <c r="F2" s="46"/>
    </row>
    <row r="4" spans="3:6" ht="15.75" thickBot="1">
      <c r="C4" s="47" t="s">
        <v>59</v>
      </c>
      <c r="D4" s="48"/>
      <c r="E4" s="48"/>
      <c r="F4" s="48"/>
    </row>
    <row r="5" spans="1:15" ht="13.5" thickBot="1">
      <c r="A5" s="129" t="s">
        <v>0</v>
      </c>
      <c r="B5" s="123" t="s">
        <v>1</v>
      </c>
      <c r="C5" s="123"/>
      <c r="D5" s="139" t="s">
        <v>2</v>
      </c>
      <c r="E5" s="123" t="s">
        <v>3</v>
      </c>
      <c r="F5" s="123" t="s">
        <v>4</v>
      </c>
      <c r="G5" s="123" t="s">
        <v>5</v>
      </c>
      <c r="H5" s="123"/>
      <c r="I5" s="123"/>
      <c r="J5" s="123"/>
      <c r="K5" s="123"/>
      <c r="L5" s="123"/>
      <c r="M5" s="123"/>
      <c r="N5" s="123" t="s">
        <v>48</v>
      </c>
      <c r="O5" s="124" t="s">
        <v>7</v>
      </c>
    </row>
    <row r="6" spans="1:15" ht="13.5" thickBot="1">
      <c r="A6" s="130"/>
      <c r="B6" s="123"/>
      <c r="C6" s="123"/>
      <c r="D6" s="139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5"/>
    </row>
    <row r="7" spans="1:21" ht="13.5" thickBot="1">
      <c r="A7" s="130"/>
      <c r="B7" s="123"/>
      <c r="C7" s="123"/>
      <c r="D7" s="139"/>
      <c r="E7" s="123"/>
      <c r="F7" s="123"/>
      <c r="G7" s="123">
        <v>2008</v>
      </c>
      <c r="H7" s="123">
        <v>2009</v>
      </c>
      <c r="I7" s="128">
        <v>2010</v>
      </c>
      <c r="J7" s="123">
        <v>2011</v>
      </c>
      <c r="K7" s="123">
        <v>2012</v>
      </c>
      <c r="L7" s="123">
        <v>2013</v>
      </c>
      <c r="M7" s="123">
        <v>2014</v>
      </c>
      <c r="N7" s="123"/>
      <c r="O7" s="126"/>
      <c r="P7" s="43"/>
      <c r="Q7" s="43"/>
      <c r="R7" s="43"/>
      <c r="S7" s="43"/>
      <c r="T7" s="43"/>
      <c r="U7" s="43"/>
    </row>
    <row r="8" spans="1:21" ht="13.5" thickBot="1">
      <c r="A8" s="131"/>
      <c r="B8" s="123"/>
      <c r="C8" s="123"/>
      <c r="D8" s="139"/>
      <c r="E8" s="123"/>
      <c r="F8" s="123"/>
      <c r="G8" s="123"/>
      <c r="H8" s="123"/>
      <c r="I8" s="128"/>
      <c r="J8" s="123"/>
      <c r="K8" s="123"/>
      <c r="L8" s="123"/>
      <c r="M8" s="123"/>
      <c r="N8" s="123"/>
      <c r="O8" s="127"/>
      <c r="P8" s="43"/>
      <c r="Q8" s="43"/>
      <c r="R8" s="43"/>
      <c r="S8" s="43"/>
      <c r="T8" s="43"/>
      <c r="U8" s="43"/>
    </row>
    <row r="9" spans="1:21" ht="18" customHeight="1" thickBot="1">
      <c r="A9" s="121" t="s">
        <v>34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43"/>
      <c r="Q9" s="43"/>
      <c r="R9" s="43"/>
      <c r="S9" s="43"/>
      <c r="T9" s="43"/>
      <c r="U9" s="43"/>
    </row>
    <row r="10" spans="1:15" ht="16.5" customHeight="1" thickBot="1">
      <c r="A10" s="134" t="s">
        <v>35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6"/>
    </row>
    <row r="11" spans="1:15" ht="17.25" customHeight="1" thickBot="1">
      <c r="A11" s="137" t="s">
        <v>54</v>
      </c>
      <c r="B11" s="122"/>
      <c r="C11" s="138"/>
      <c r="D11" s="17">
        <f>E11+F11</f>
        <v>139600531.32</v>
      </c>
      <c r="E11" s="17">
        <f>SUM(E12,E17,E22,E27,E32,E37,E42,E47,E52,E57,E62)</f>
        <v>390832</v>
      </c>
      <c r="F11" s="17">
        <f>SUM(F12,F17,F22,F27,F32,F37,F42,F47,F52,F57,F62)</f>
        <v>139209699.32</v>
      </c>
      <c r="G11" s="17">
        <f>G12+G17+G22+G27+G32+G37+G42+G47+G52+G57+G62</f>
        <v>1700000</v>
      </c>
      <c r="H11" s="17">
        <f aca="true" t="shared" si="0" ref="H11:M11">H17+H22+H27+H32+H37+H42+H47+H52+H57+H62</f>
        <v>17796381.32</v>
      </c>
      <c r="I11" s="17">
        <f t="shared" si="0"/>
        <v>40700000</v>
      </c>
      <c r="J11" s="17">
        <f t="shared" si="0"/>
        <v>41068000</v>
      </c>
      <c r="K11" s="17">
        <f t="shared" si="0"/>
        <v>18223318</v>
      </c>
      <c r="L11" s="17">
        <f t="shared" si="0"/>
        <v>0</v>
      </c>
      <c r="M11" s="17">
        <f t="shared" si="0"/>
        <v>0</v>
      </c>
      <c r="N11" s="54">
        <f>E11+F11</f>
        <v>139600531.32</v>
      </c>
      <c r="O11" s="23"/>
    </row>
    <row r="12" spans="1:15" ht="47.25" customHeight="1" thickBot="1">
      <c r="A12" s="120">
        <v>1</v>
      </c>
      <c r="B12" s="132" t="s">
        <v>27</v>
      </c>
      <c r="C12" s="133"/>
      <c r="D12" s="55">
        <f>F12+E12</f>
        <v>19722000</v>
      </c>
      <c r="E12" s="55">
        <f aca="true" t="shared" si="1" ref="E12:N12">SUM(E13:E16)</f>
        <v>0</v>
      </c>
      <c r="F12" s="55">
        <f t="shared" si="1"/>
        <v>19722000</v>
      </c>
      <c r="G12" s="55">
        <f t="shared" si="1"/>
        <v>0</v>
      </c>
      <c r="H12" s="55">
        <f t="shared" si="1"/>
        <v>10058000</v>
      </c>
      <c r="I12" s="55">
        <f t="shared" si="1"/>
        <v>9664000</v>
      </c>
      <c r="J12" s="55">
        <f t="shared" si="1"/>
        <v>0</v>
      </c>
      <c r="K12" s="55">
        <f t="shared" si="1"/>
        <v>0</v>
      </c>
      <c r="L12" s="55">
        <f t="shared" si="1"/>
        <v>0</v>
      </c>
      <c r="M12" s="55">
        <f t="shared" si="1"/>
        <v>0</v>
      </c>
      <c r="N12" s="55">
        <f t="shared" si="1"/>
        <v>19722000</v>
      </c>
      <c r="O12" s="28" t="s">
        <v>55</v>
      </c>
    </row>
    <row r="13" spans="1:15" ht="15" customHeight="1" thickBot="1">
      <c r="A13" s="120"/>
      <c r="B13" s="116" t="s">
        <v>10</v>
      </c>
      <c r="C13" s="87"/>
      <c r="D13" s="78">
        <f>E13+F13</f>
        <v>4500000</v>
      </c>
      <c r="E13" s="57">
        <v>0</v>
      </c>
      <c r="F13" s="56">
        <f>G13+H13+I13+J13+K13+L13+M13</f>
        <v>4500000</v>
      </c>
      <c r="G13" s="56">
        <v>0</v>
      </c>
      <c r="H13" s="56">
        <v>2295000</v>
      </c>
      <c r="I13" s="56">
        <v>2205000</v>
      </c>
      <c r="J13" s="56">
        <v>0</v>
      </c>
      <c r="K13" s="56">
        <v>0</v>
      </c>
      <c r="L13" s="56">
        <v>0</v>
      </c>
      <c r="M13" s="56">
        <v>0</v>
      </c>
      <c r="N13" s="58">
        <f aca="true" t="shared" si="2" ref="N13:N18">SUM(G13:M13)</f>
        <v>4500000</v>
      </c>
      <c r="O13" s="19"/>
    </row>
    <row r="14" spans="1:15" ht="13.5" thickBot="1">
      <c r="A14" s="120"/>
      <c r="B14" s="80" t="s">
        <v>8</v>
      </c>
      <c r="C14" s="81"/>
      <c r="D14" s="78">
        <f aca="true" t="shared" si="3" ref="D14:D66">F14+E14</f>
        <v>10000000</v>
      </c>
      <c r="E14" s="57">
        <v>0</v>
      </c>
      <c r="F14" s="56">
        <f>G14+H14+I14+J14+K14+L14+M14</f>
        <v>10000000</v>
      </c>
      <c r="G14" s="59">
        <v>0</v>
      </c>
      <c r="H14" s="59">
        <v>5100000</v>
      </c>
      <c r="I14" s="59">
        <v>4900000</v>
      </c>
      <c r="J14" s="59">
        <v>0</v>
      </c>
      <c r="K14" s="59">
        <v>0</v>
      </c>
      <c r="L14" s="59">
        <v>0</v>
      </c>
      <c r="M14" s="59">
        <v>0</v>
      </c>
      <c r="N14" s="60">
        <f t="shared" si="2"/>
        <v>10000000</v>
      </c>
      <c r="O14" s="20"/>
    </row>
    <row r="15" spans="1:15" ht="13.5" thickBot="1">
      <c r="A15" s="120"/>
      <c r="B15" s="80" t="s">
        <v>9</v>
      </c>
      <c r="C15" s="81"/>
      <c r="D15" s="78">
        <f t="shared" si="3"/>
        <v>0</v>
      </c>
      <c r="E15" s="57">
        <v>0</v>
      </c>
      <c r="F15" s="56">
        <f>G15+H15+I15+J15+K15+L15+M15</f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8">
        <f t="shared" si="2"/>
        <v>0</v>
      </c>
      <c r="O15" s="20"/>
    </row>
    <row r="16" spans="1:15" ht="13.5" thickBot="1">
      <c r="A16" s="120"/>
      <c r="B16" s="156" t="s">
        <v>57</v>
      </c>
      <c r="C16" s="157"/>
      <c r="D16" s="78">
        <f t="shared" si="3"/>
        <v>5222000</v>
      </c>
      <c r="E16" s="61">
        <v>0</v>
      </c>
      <c r="F16" s="56">
        <f>G16+H16+I16+J16+K16+L16+M16</f>
        <v>5222000</v>
      </c>
      <c r="G16" s="61">
        <v>0</v>
      </c>
      <c r="H16" s="61">
        <v>2663000</v>
      </c>
      <c r="I16" s="61">
        <v>2559000</v>
      </c>
      <c r="J16" s="61">
        <v>0</v>
      </c>
      <c r="K16" s="61">
        <v>0</v>
      </c>
      <c r="L16" s="61">
        <v>0</v>
      </c>
      <c r="M16" s="61">
        <v>0</v>
      </c>
      <c r="N16" s="60">
        <f t="shared" si="2"/>
        <v>5222000</v>
      </c>
      <c r="O16" s="44"/>
    </row>
    <row r="17" spans="1:15" ht="47.25" customHeight="1" thickBot="1">
      <c r="A17" s="120">
        <v>2</v>
      </c>
      <c r="B17" s="140" t="s">
        <v>77</v>
      </c>
      <c r="C17" s="141"/>
      <c r="D17" s="55">
        <f t="shared" si="3"/>
        <v>6000000</v>
      </c>
      <c r="E17" s="62">
        <f>SUM(E18:E21)</f>
        <v>0</v>
      </c>
      <c r="F17" s="62">
        <f aca="true" t="shared" si="4" ref="F17:M17">SUM(F18:F21)</f>
        <v>6000000</v>
      </c>
      <c r="G17" s="62">
        <f t="shared" si="4"/>
        <v>0</v>
      </c>
      <c r="H17" s="62">
        <f t="shared" si="4"/>
        <v>0</v>
      </c>
      <c r="I17" s="62">
        <f t="shared" si="4"/>
        <v>6000000</v>
      </c>
      <c r="J17" s="62">
        <f t="shared" si="4"/>
        <v>0</v>
      </c>
      <c r="K17" s="62">
        <f t="shared" si="4"/>
        <v>0</v>
      </c>
      <c r="L17" s="62">
        <f t="shared" si="4"/>
        <v>0</v>
      </c>
      <c r="M17" s="62">
        <f t="shared" si="4"/>
        <v>0</v>
      </c>
      <c r="N17" s="62">
        <f t="shared" si="2"/>
        <v>6000000</v>
      </c>
      <c r="O17" s="28" t="s">
        <v>55</v>
      </c>
    </row>
    <row r="18" spans="1:15" ht="13.5" thickBot="1">
      <c r="A18" s="120"/>
      <c r="B18" s="116" t="s">
        <v>10</v>
      </c>
      <c r="C18" s="87"/>
      <c r="D18" s="78">
        <f t="shared" si="3"/>
        <v>2000000</v>
      </c>
      <c r="E18" s="56">
        <v>0</v>
      </c>
      <c r="F18" s="56">
        <f>G18+H18+I18+J18+K18+L18+M18</f>
        <v>2000000</v>
      </c>
      <c r="G18" s="56">
        <v>0</v>
      </c>
      <c r="H18" s="56">
        <v>0</v>
      </c>
      <c r="I18" s="56">
        <v>2000000</v>
      </c>
      <c r="J18" s="56">
        <v>0</v>
      </c>
      <c r="K18" s="56">
        <v>0</v>
      </c>
      <c r="L18" s="56">
        <v>0</v>
      </c>
      <c r="M18" s="56">
        <v>0</v>
      </c>
      <c r="N18" s="63">
        <f t="shared" si="2"/>
        <v>2000000</v>
      </c>
      <c r="O18" s="19"/>
    </row>
    <row r="19" spans="1:15" ht="13.5" thickBot="1">
      <c r="A19" s="120"/>
      <c r="B19" s="80" t="s">
        <v>8</v>
      </c>
      <c r="C19" s="81"/>
      <c r="D19" s="78">
        <f t="shared" si="3"/>
        <v>0</v>
      </c>
      <c r="E19" s="59">
        <v>0</v>
      </c>
      <c r="F19" s="56">
        <f>G19+H19+I19+J19+K19+L19+M19</f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8">
        <f aca="true" t="shared" si="5" ref="N19:N31">SUM(G19:M19)</f>
        <v>0</v>
      </c>
      <c r="O19" s="20"/>
    </row>
    <row r="20" spans="1:15" ht="12.75" customHeight="1" thickBot="1">
      <c r="A20" s="120"/>
      <c r="B20" s="80" t="s">
        <v>9</v>
      </c>
      <c r="C20" s="81"/>
      <c r="D20" s="78">
        <f t="shared" si="3"/>
        <v>3000000</v>
      </c>
      <c r="E20" s="59">
        <v>0</v>
      </c>
      <c r="F20" s="56">
        <f>G20+H20+I20+J20+K20+L20+M20</f>
        <v>3000000</v>
      </c>
      <c r="G20" s="59">
        <v>0</v>
      </c>
      <c r="H20" s="59">
        <v>0</v>
      </c>
      <c r="I20" s="59">
        <v>3000000</v>
      </c>
      <c r="J20" s="59">
        <v>0</v>
      </c>
      <c r="K20" s="59">
        <v>0</v>
      </c>
      <c r="L20" s="59">
        <v>0</v>
      </c>
      <c r="M20" s="59">
        <v>0</v>
      </c>
      <c r="N20" s="63">
        <f t="shared" si="5"/>
        <v>3000000</v>
      </c>
      <c r="O20" s="20"/>
    </row>
    <row r="21" spans="1:15" ht="13.5" thickBot="1">
      <c r="A21" s="120"/>
      <c r="B21" s="82" t="s">
        <v>29</v>
      </c>
      <c r="C21" s="83"/>
      <c r="D21" s="78">
        <f t="shared" si="3"/>
        <v>1000000</v>
      </c>
      <c r="E21" s="64">
        <v>0</v>
      </c>
      <c r="F21" s="56">
        <f>G21+H21+I21+J21+K21+L21+M21</f>
        <v>1000000</v>
      </c>
      <c r="G21" s="64">
        <v>0</v>
      </c>
      <c r="H21" s="64">
        <v>0</v>
      </c>
      <c r="I21" s="64">
        <v>1000000</v>
      </c>
      <c r="J21" s="64">
        <v>0</v>
      </c>
      <c r="K21" s="64">
        <v>0</v>
      </c>
      <c r="L21" s="64">
        <v>0</v>
      </c>
      <c r="M21" s="64">
        <v>0</v>
      </c>
      <c r="N21" s="58">
        <f t="shared" si="5"/>
        <v>1000000</v>
      </c>
      <c r="O21" s="21"/>
    </row>
    <row r="22" spans="1:15" ht="32.25" thickBot="1">
      <c r="A22" s="120">
        <v>3</v>
      </c>
      <c r="B22" s="117" t="s">
        <v>30</v>
      </c>
      <c r="C22" s="118"/>
      <c r="D22" s="55">
        <f t="shared" si="3"/>
        <v>1000000</v>
      </c>
      <c r="E22" s="62">
        <f>SUM(E23:E26)</f>
        <v>0</v>
      </c>
      <c r="F22" s="62">
        <f>SUM(F23:F26)</f>
        <v>1000000</v>
      </c>
      <c r="G22" s="62">
        <f aca="true" t="shared" si="6" ref="G22:M22">SUM(G23:G26)</f>
        <v>0</v>
      </c>
      <c r="H22" s="62">
        <f t="shared" si="6"/>
        <v>500000</v>
      </c>
      <c r="I22" s="62">
        <f t="shared" si="6"/>
        <v>500000</v>
      </c>
      <c r="J22" s="62">
        <f t="shared" si="6"/>
        <v>0</v>
      </c>
      <c r="K22" s="62">
        <f t="shared" si="6"/>
        <v>0</v>
      </c>
      <c r="L22" s="62">
        <f t="shared" si="6"/>
        <v>0</v>
      </c>
      <c r="M22" s="62">
        <f t="shared" si="6"/>
        <v>0</v>
      </c>
      <c r="N22" s="65">
        <f t="shared" si="5"/>
        <v>1000000</v>
      </c>
      <c r="O22" s="28" t="s">
        <v>55</v>
      </c>
    </row>
    <row r="23" spans="1:15" ht="13.5" thickBot="1">
      <c r="A23" s="120"/>
      <c r="B23" s="116" t="s">
        <v>10</v>
      </c>
      <c r="C23" s="87"/>
      <c r="D23" s="78">
        <f t="shared" si="3"/>
        <v>700000</v>
      </c>
      <c r="E23" s="56">
        <v>0</v>
      </c>
      <c r="F23" s="56">
        <f>G23+H23+I23+J23+K23+L23+M23</f>
        <v>700000</v>
      </c>
      <c r="G23" s="56">
        <v>0</v>
      </c>
      <c r="H23" s="56">
        <v>350000</v>
      </c>
      <c r="I23" s="56">
        <v>350000</v>
      </c>
      <c r="J23" s="56">
        <v>0</v>
      </c>
      <c r="K23" s="56">
        <v>0</v>
      </c>
      <c r="L23" s="56">
        <v>0</v>
      </c>
      <c r="M23" s="56">
        <v>0</v>
      </c>
      <c r="N23" s="58">
        <f t="shared" si="5"/>
        <v>700000</v>
      </c>
      <c r="O23" s="19"/>
    </row>
    <row r="24" spans="1:15" ht="13.5" thickBot="1">
      <c r="A24" s="120"/>
      <c r="B24" s="80" t="s">
        <v>8</v>
      </c>
      <c r="C24" s="81"/>
      <c r="D24" s="78">
        <f t="shared" si="3"/>
        <v>0</v>
      </c>
      <c r="E24" s="59">
        <v>0</v>
      </c>
      <c r="F24" s="56">
        <f>G24+H24+I24+J24+K24+L24+M24</f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6">
        <f t="shared" si="5"/>
        <v>0</v>
      </c>
      <c r="O24" s="20"/>
    </row>
    <row r="25" spans="1:15" ht="13.5" thickBot="1">
      <c r="A25" s="120"/>
      <c r="B25" s="80" t="s">
        <v>9</v>
      </c>
      <c r="C25" s="81"/>
      <c r="D25" s="78">
        <f t="shared" si="3"/>
        <v>0</v>
      </c>
      <c r="E25" s="59">
        <v>0</v>
      </c>
      <c r="F25" s="56">
        <f>G25+H25+I25+J25+K25+L25+M25</f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8">
        <f t="shared" si="5"/>
        <v>0</v>
      </c>
      <c r="O25" s="20"/>
    </row>
    <row r="26" spans="1:15" ht="13.5" thickBot="1">
      <c r="A26" s="120"/>
      <c r="B26" s="82" t="s">
        <v>29</v>
      </c>
      <c r="C26" s="83"/>
      <c r="D26" s="78">
        <f t="shared" si="3"/>
        <v>300000</v>
      </c>
      <c r="E26" s="64">
        <v>0</v>
      </c>
      <c r="F26" s="56">
        <f>G26+H26+I26+J26+K26+L26+M26</f>
        <v>300000</v>
      </c>
      <c r="G26" s="64">
        <v>0</v>
      </c>
      <c r="H26" s="64">
        <v>150000</v>
      </c>
      <c r="I26" s="64">
        <v>150000</v>
      </c>
      <c r="J26" s="64">
        <v>0</v>
      </c>
      <c r="K26" s="64">
        <v>0</v>
      </c>
      <c r="L26" s="64">
        <v>0</v>
      </c>
      <c r="M26" s="64">
        <v>0</v>
      </c>
      <c r="N26" s="63">
        <f t="shared" si="5"/>
        <v>300000</v>
      </c>
      <c r="O26" s="21"/>
    </row>
    <row r="27" spans="1:15" ht="43.5" customHeight="1" thickBot="1">
      <c r="A27" s="120">
        <v>4</v>
      </c>
      <c r="B27" s="117" t="s">
        <v>63</v>
      </c>
      <c r="C27" s="118"/>
      <c r="D27" s="55">
        <f t="shared" si="3"/>
        <v>4819796.44</v>
      </c>
      <c r="E27" s="4">
        <f>SUM(E28:E31)</f>
        <v>0</v>
      </c>
      <c r="F27" s="4">
        <f aca="true" t="shared" si="7" ref="F27:M27">SUM(F28:F31)</f>
        <v>4819796.44</v>
      </c>
      <c r="G27" s="4">
        <f t="shared" si="7"/>
        <v>0</v>
      </c>
      <c r="H27" s="4">
        <f t="shared" si="7"/>
        <v>4819796.44</v>
      </c>
      <c r="I27" s="4">
        <f t="shared" si="7"/>
        <v>0</v>
      </c>
      <c r="J27" s="4">
        <f t="shared" si="7"/>
        <v>0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65">
        <f t="shared" si="5"/>
        <v>4819796.44</v>
      </c>
      <c r="O27" s="28" t="s">
        <v>55</v>
      </c>
    </row>
    <row r="28" spans="1:15" ht="15.75" customHeight="1" thickBot="1">
      <c r="A28" s="120"/>
      <c r="B28" s="116" t="s">
        <v>10</v>
      </c>
      <c r="C28" s="87"/>
      <c r="D28" s="78">
        <f t="shared" si="3"/>
        <v>1409898.22</v>
      </c>
      <c r="E28" s="56">
        <v>0</v>
      </c>
      <c r="F28" s="24">
        <f>G28+H28+I28+J28+K28+L28+M28</f>
        <v>1409898.22</v>
      </c>
      <c r="G28" s="56">
        <v>0</v>
      </c>
      <c r="H28" s="24">
        <v>1409898.22</v>
      </c>
      <c r="I28" s="24">
        <v>0</v>
      </c>
      <c r="J28" s="56">
        <v>0</v>
      </c>
      <c r="K28" s="56">
        <v>0</v>
      </c>
      <c r="L28" s="56">
        <v>0</v>
      </c>
      <c r="M28" s="56">
        <v>0</v>
      </c>
      <c r="N28" s="58">
        <f t="shared" si="5"/>
        <v>1409898.22</v>
      </c>
      <c r="O28" s="19"/>
    </row>
    <row r="29" spans="1:15" ht="12.75" customHeight="1" thickBot="1">
      <c r="A29" s="120"/>
      <c r="B29" s="80" t="s">
        <v>8</v>
      </c>
      <c r="C29" s="81"/>
      <c r="D29" s="78">
        <f t="shared" si="3"/>
        <v>0</v>
      </c>
      <c r="E29" s="59">
        <v>0</v>
      </c>
      <c r="F29" s="24">
        <f>G29+H29+I29+J29+K29+L29+M29</f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63">
        <f t="shared" si="5"/>
        <v>0</v>
      </c>
      <c r="O29" s="20"/>
    </row>
    <row r="30" spans="1:15" ht="12.75" customHeight="1" thickBot="1">
      <c r="A30" s="120"/>
      <c r="B30" s="80" t="s">
        <v>9</v>
      </c>
      <c r="C30" s="81"/>
      <c r="D30" s="78">
        <f t="shared" si="3"/>
        <v>2409898.22</v>
      </c>
      <c r="E30" s="59">
        <v>0</v>
      </c>
      <c r="F30" s="24">
        <f>G30+H30+I30+J30+K30+L30+M30</f>
        <v>2409898.22</v>
      </c>
      <c r="G30" s="59">
        <v>0</v>
      </c>
      <c r="H30" s="59">
        <v>2409898.22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8">
        <f t="shared" si="5"/>
        <v>2409898.22</v>
      </c>
      <c r="O30" s="20"/>
    </row>
    <row r="31" spans="1:15" ht="13.5" customHeight="1" thickBot="1">
      <c r="A31" s="120"/>
      <c r="B31" s="82" t="s">
        <v>29</v>
      </c>
      <c r="C31" s="83"/>
      <c r="D31" s="78">
        <f t="shared" si="3"/>
        <v>1000000</v>
      </c>
      <c r="E31" s="64">
        <v>0</v>
      </c>
      <c r="F31" s="24">
        <f>G31+H31+I31+J31+K31+L31+M31</f>
        <v>1000000</v>
      </c>
      <c r="G31" s="64">
        <v>0</v>
      </c>
      <c r="H31" s="24">
        <v>1000000</v>
      </c>
      <c r="I31" s="24">
        <v>0</v>
      </c>
      <c r="J31" s="64">
        <v>0</v>
      </c>
      <c r="K31" s="64">
        <v>0</v>
      </c>
      <c r="L31" s="64">
        <v>0</v>
      </c>
      <c r="M31" s="64">
        <v>0</v>
      </c>
      <c r="N31" s="63">
        <f t="shared" si="5"/>
        <v>1000000</v>
      </c>
      <c r="O31" s="21"/>
    </row>
    <row r="32" spans="1:15" ht="37.5" customHeight="1" thickBot="1">
      <c r="A32" s="120">
        <v>5</v>
      </c>
      <c r="B32" s="117" t="s">
        <v>33</v>
      </c>
      <c r="C32" s="118"/>
      <c r="D32" s="55">
        <f t="shared" si="3"/>
        <v>3158000</v>
      </c>
      <c r="E32" s="62">
        <f>SUM(E33:E36)</f>
        <v>0</v>
      </c>
      <c r="F32" s="62">
        <f aca="true" t="shared" si="8" ref="F32:M32">SUM(F33:F36)</f>
        <v>3158000</v>
      </c>
      <c r="G32" s="62">
        <f t="shared" si="8"/>
        <v>0</v>
      </c>
      <c r="H32" s="62">
        <f t="shared" si="8"/>
        <v>1000000</v>
      </c>
      <c r="I32" s="62">
        <f t="shared" si="8"/>
        <v>1000000</v>
      </c>
      <c r="J32" s="62">
        <f t="shared" si="8"/>
        <v>1158000</v>
      </c>
      <c r="K32" s="62">
        <f t="shared" si="8"/>
        <v>0</v>
      </c>
      <c r="L32" s="62">
        <f t="shared" si="8"/>
        <v>0</v>
      </c>
      <c r="M32" s="62">
        <f t="shared" si="8"/>
        <v>0</v>
      </c>
      <c r="N32" s="65">
        <f aca="true" t="shared" si="9" ref="N32:N41">SUM(G32:M32)</f>
        <v>3158000</v>
      </c>
      <c r="O32" s="28" t="s">
        <v>55</v>
      </c>
    </row>
    <row r="33" spans="1:15" ht="13.5" customHeight="1" thickBot="1">
      <c r="A33" s="120"/>
      <c r="B33" s="49"/>
      <c r="C33" s="22" t="s">
        <v>32</v>
      </c>
      <c r="D33" s="78">
        <f t="shared" si="3"/>
        <v>1579000</v>
      </c>
      <c r="E33" s="57">
        <v>0</v>
      </c>
      <c r="F33" s="57">
        <f>H33+I33+J33+K33+L33+M33</f>
        <v>1579000</v>
      </c>
      <c r="G33" s="57">
        <v>0</v>
      </c>
      <c r="H33" s="57">
        <v>500000</v>
      </c>
      <c r="I33" s="57">
        <v>500000</v>
      </c>
      <c r="J33" s="57">
        <v>579000</v>
      </c>
      <c r="K33" s="57">
        <v>0</v>
      </c>
      <c r="L33" s="57">
        <v>0</v>
      </c>
      <c r="M33" s="57">
        <v>0</v>
      </c>
      <c r="N33" s="58">
        <f t="shared" si="9"/>
        <v>1579000</v>
      </c>
      <c r="O33" s="18"/>
    </row>
    <row r="34" spans="1:15" ht="13.5" customHeight="1" thickBot="1">
      <c r="A34" s="120"/>
      <c r="B34" s="80" t="s">
        <v>8</v>
      </c>
      <c r="C34" s="81"/>
      <c r="D34" s="78">
        <f t="shared" si="3"/>
        <v>0</v>
      </c>
      <c r="E34" s="57">
        <v>0</v>
      </c>
      <c r="F34" s="57">
        <f>H34+I34+J34+K34+L34+M34</f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63">
        <f t="shared" si="9"/>
        <v>0</v>
      </c>
      <c r="O34" s="18"/>
    </row>
    <row r="35" spans="1:15" ht="13.5" customHeight="1" thickBot="1">
      <c r="A35" s="120"/>
      <c r="B35" s="80" t="s">
        <v>9</v>
      </c>
      <c r="C35" s="81"/>
      <c r="D35" s="78">
        <f t="shared" si="3"/>
        <v>0</v>
      </c>
      <c r="E35" s="57">
        <v>0</v>
      </c>
      <c r="F35" s="57">
        <f>H35+I35+J35+K35+L35+M35</f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8">
        <f t="shared" si="9"/>
        <v>0</v>
      </c>
      <c r="O35" s="18"/>
    </row>
    <row r="36" spans="1:15" ht="13.5" customHeight="1" thickBot="1">
      <c r="A36" s="120"/>
      <c r="B36" s="82" t="s">
        <v>11</v>
      </c>
      <c r="C36" s="83"/>
      <c r="D36" s="78">
        <f t="shared" si="3"/>
        <v>1579000</v>
      </c>
      <c r="E36" s="57">
        <v>0</v>
      </c>
      <c r="F36" s="57">
        <f>H36+I36+J36+K36+L36+M36</f>
        <v>1579000</v>
      </c>
      <c r="G36" s="57">
        <v>0</v>
      </c>
      <c r="H36" s="57">
        <v>500000</v>
      </c>
      <c r="I36" s="57">
        <v>500000</v>
      </c>
      <c r="J36" s="57">
        <v>579000</v>
      </c>
      <c r="K36" s="57">
        <v>0</v>
      </c>
      <c r="L36" s="57">
        <v>0</v>
      </c>
      <c r="M36" s="57">
        <v>0</v>
      </c>
      <c r="N36" s="63">
        <f t="shared" si="9"/>
        <v>1579000</v>
      </c>
      <c r="O36" s="18"/>
    </row>
    <row r="37" spans="1:15" ht="63.75" customHeight="1" thickBot="1">
      <c r="A37" s="120">
        <v>6</v>
      </c>
      <c r="B37" s="117" t="s">
        <v>68</v>
      </c>
      <c r="C37" s="118"/>
      <c r="D37" s="55">
        <f t="shared" si="3"/>
        <v>5026584.88</v>
      </c>
      <c r="E37" s="4">
        <f>SUM(E38:E41)</f>
        <v>0</v>
      </c>
      <c r="F37" s="4">
        <f aca="true" t="shared" si="10" ref="F37:M37">SUM(F38:F41)</f>
        <v>5026584.88</v>
      </c>
      <c r="G37" s="4">
        <f t="shared" si="10"/>
        <v>0</v>
      </c>
      <c r="H37" s="4">
        <f t="shared" si="10"/>
        <v>5026584.88</v>
      </c>
      <c r="I37" s="4">
        <f t="shared" si="10"/>
        <v>0</v>
      </c>
      <c r="J37" s="4">
        <f t="shared" si="10"/>
        <v>0</v>
      </c>
      <c r="K37" s="4">
        <f t="shared" si="10"/>
        <v>0</v>
      </c>
      <c r="L37" s="4">
        <f t="shared" si="10"/>
        <v>0</v>
      </c>
      <c r="M37" s="4">
        <f t="shared" si="10"/>
        <v>0</v>
      </c>
      <c r="N37" s="65">
        <f t="shared" si="9"/>
        <v>5026584.88</v>
      </c>
      <c r="O37" s="28" t="s">
        <v>55</v>
      </c>
    </row>
    <row r="38" spans="1:15" ht="13.5" customHeight="1" thickBot="1">
      <c r="A38" s="120"/>
      <c r="B38" s="116" t="s">
        <v>10</v>
      </c>
      <c r="C38" s="87"/>
      <c r="D38" s="78">
        <f t="shared" si="3"/>
        <v>1513292.44</v>
      </c>
      <c r="E38" s="56">
        <v>0</v>
      </c>
      <c r="F38" s="24">
        <f>H38+I38+J38+K38+L38+M38</f>
        <v>1513292.44</v>
      </c>
      <c r="G38" s="56">
        <v>0</v>
      </c>
      <c r="H38" s="24">
        <v>1513292.44</v>
      </c>
      <c r="I38" s="24">
        <v>0</v>
      </c>
      <c r="J38" s="56">
        <v>0</v>
      </c>
      <c r="K38" s="56">
        <v>0</v>
      </c>
      <c r="L38" s="56">
        <v>0</v>
      </c>
      <c r="M38" s="56">
        <v>0</v>
      </c>
      <c r="N38" s="58">
        <f t="shared" si="9"/>
        <v>1513292.44</v>
      </c>
      <c r="O38" s="19"/>
    </row>
    <row r="39" spans="1:15" ht="13.5" customHeight="1" thickBot="1">
      <c r="A39" s="120"/>
      <c r="B39" s="80" t="s">
        <v>8</v>
      </c>
      <c r="C39" s="81"/>
      <c r="D39" s="78">
        <f t="shared" si="3"/>
        <v>0</v>
      </c>
      <c r="E39" s="59">
        <v>0</v>
      </c>
      <c r="F39" s="24">
        <f>H39+I39+J39+K39+L39+M39</f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63">
        <f t="shared" si="9"/>
        <v>0</v>
      </c>
      <c r="O39" s="20"/>
    </row>
    <row r="40" spans="1:15" ht="13.5" customHeight="1" thickBot="1">
      <c r="A40" s="120"/>
      <c r="B40" s="80" t="s">
        <v>9</v>
      </c>
      <c r="C40" s="81"/>
      <c r="D40" s="78">
        <f t="shared" si="3"/>
        <v>2513292.44</v>
      </c>
      <c r="E40" s="59">
        <v>0</v>
      </c>
      <c r="F40" s="24">
        <f>H40+I40+J40+K40+L40+M40</f>
        <v>2513292.44</v>
      </c>
      <c r="G40" s="59">
        <v>0</v>
      </c>
      <c r="H40" s="59">
        <v>2513292.44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8">
        <f t="shared" si="9"/>
        <v>2513292.44</v>
      </c>
      <c r="O40" s="20"/>
    </row>
    <row r="41" spans="1:15" ht="13.5" customHeight="1" thickBot="1">
      <c r="A41" s="120"/>
      <c r="B41" s="82" t="s">
        <v>29</v>
      </c>
      <c r="C41" s="83"/>
      <c r="D41" s="78">
        <f t="shared" si="3"/>
        <v>1000000</v>
      </c>
      <c r="E41" s="64">
        <v>0</v>
      </c>
      <c r="F41" s="24">
        <f>H41+I41+J41+K41+L41+M41</f>
        <v>1000000</v>
      </c>
      <c r="G41" s="64">
        <v>0</v>
      </c>
      <c r="H41" s="24">
        <v>1000000</v>
      </c>
      <c r="I41" s="24">
        <v>0</v>
      </c>
      <c r="J41" s="64">
        <v>0</v>
      </c>
      <c r="K41" s="64">
        <v>0</v>
      </c>
      <c r="L41" s="64">
        <v>0</v>
      </c>
      <c r="M41" s="64">
        <v>0</v>
      </c>
      <c r="N41" s="63">
        <f t="shared" si="9"/>
        <v>1000000</v>
      </c>
      <c r="O41" s="21"/>
    </row>
    <row r="42" spans="1:15" ht="100.5" customHeight="1" thickBot="1">
      <c r="A42" s="120">
        <v>7</v>
      </c>
      <c r="B42" s="117" t="s">
        <v>71</v>
      </c>
      <c r="C42" s="118"/>
      <c r="D42" s="55">
        <f t="shared" si="3"/>
        <v>85314150</v>
      </c>
      <c r="E42" s="4">
        <f>SUM(E43:E46)</f>
        <v>390832</v>
      </c>
      <c r="F42" s="4">
        <f aca="true" t="shared" si="11" ref="F42:M42">SUM(F43:F46)</f>
        <v>84923318</v>
      </c>
      <c r="G42" s="4">
        <f t="shared" si="11"/>
        <v>1700000</v>
      </c>
      <c r="H42" s="4">
        <f t="shared" si="11"/>
        <v>6000000</v>
      </c>
      <c r="I42" s="4">
        <f t="shared" si="11"/>
        <v>26000000</v>
      </c>
      <c r="J42" s="4">
        <f t="shared" si="11"/>
        <v>33000000</v>
      </c>
      <c r="K42" s="4">
        <f t="shared" si="11"/>
        <v>18223318</v>
      </c>
      <c r="L42" s="4">
        <f t="shared" si="11"/>
        <v>0</v>
      </c>
      <c r="M42" s="4">
        <f t="shared" si="11"/>
        <v>0</v>
      </c>
      <c r="N42" s="62">
        <f>SUM(G42:M42)+E42</f>
        <v>85314150</v>
      </c>
      <c r="O42" s="28" t="s">
        <v>73</v>
      </c>
    </row>
    <row r="43" spans="1:15" ht="15.75" customHeight="1" thickBot="1">
      <c r="A43" s="120"/>
      <c r="B43" s="116" t="s">
        <v>10</v>
      </c>
      <c r="C43" s="87"/>
      <c r="D43" s="78">
        <f t="shared" si="3"/>
        <v>2800000</v>
      </c>
      <c r="E43" s="56">
        <v>0</v>
      </c>
      <c r="F43" s="24">
        <f>G43+H43+I43+J43+K43+L43+M43</f>
        <v>2800000</v>
      </c>
      <c r="G43" s="56">
        <v>0</v>
      </c>
      <c r="H43" s="56">
        <v>0</v>
      </c>
      <c r="I43" s="56">
        <v>1400000</v>
      </c>
      <c r="J43" s="56">
        <v>1400000</v>
      </c>
      <c r="K43" s="56">
        <v>0</v>
      </c>
      <c r="L43" s="56">
        <v>0</v>
      </c>
      <c r="M43" s="56">
        <v>0</v>
      </c>
      <c r="N43" s="63">
        <f aca="true" t="shared" si="12" ref="N43:N66">SUM(G43:M43)</f>
        <v>2800000</v>
      </c>
      <c r="O43" s="19"/>
    </row>
    <row r="44" spans="1:15" ht="15" customHeight="1" thickBot="1">
      <c r="A44" s="120"/>
      <c r="B44" s="80" t="s">
        <v>8</v>
      </c>
      <c r="C44" s="81"/>
      <c r="D44" s="78">
        <f t="shared" si="3"/>
        <v>55250000</v>
      </c>
      <c r="E44" s="59">
        <v>0</v>
      </c>
      <c r="F44" s="24">
        <f>G44+H44+I44+J44+K44+L44+M44</f>
        <v>55250000</v>
      </c>
      <c r="G44" s="59">
        <v>0</v>
      </c>
      <c r="H44" s="59">
        <v>3900000</v>
      </c>
      <c r="I44" s="59">
        <v>16900000</v>
      </c>
      <c r="J44" s="59">
        <v>21450000</v>
      </c>
      <c r="K44" s="59">
        <v>13000000</v>
      </c>
      <c r="L44" s="59">
        <v>0</v>
      </c>
      <c r="M44" s="59">
        <v>0</v>
      </c>
      <c r="N44" s="58">
        <f t="shared" si="12"/>
        <v>55250000</v>
      </c>
      <c r="O44" s="20"/>
    </row>
    <row r="45" spans="1:15" ht="24.75" customHeight="1" thickBot="1">
      <c r="A45" s="120"/>
      <c r="B45" s="80" t="s">
        <v>9</v>
      </c>
      <c r="C45" s="81"/>
      <c r="D45" s="78">
        <f t="shared" si="3"/>
        <v>0</v>
      </c>
      <c r="E45" s="59">
        <v>0</v>
      </c>
      <c r="F45" s="24">
        <f>G45+H45+I45+J45+K45+L45+M45</f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63">
        <f t="shared" si="12"/>
        <v>0</v>
      </c>
      <c r="O45" s="20"/>
    </row>
    <row r="46" spans="1:15" ht="13.5" customHeight="1" thickBot="1">
      <c r="A46" s="120"/>
      <c r="B46" s="82" t="s">
        <v>72</v>
      </c>
      <c r="C46" s="83"/>
      <c r="D46" s="78">
        <f t="shared" si="3"/>
        <v>27264150</v>
      </c>
      <c r="E46" s="64">
        <v>390832</v>
      </c>
      <c r="F46" s="24">
        <f>G46+H46+I46+J46+K46+L46+M46</f>
        <v>26873318</v>
      </c>
      <c r="G46" s="64">
        <v>1700000</v>
      </c>
      <c r="H46" s="56">
        <v>2100000</v>
      </c>
      <c r="I46" s="56">
        <v>7700000</v>
      </c>
      <c r="J46" s="64">
        <v>10150000</v>
      </c>
      <c r="K46" s="64">
        <v>5223318</v>
      </c>
      <c r="L46" s="64">
        <v>0</v>
      </c>
      <c r="M46" s="64">
        <v>0</v>
      </c>
      <c r="N46" s="58">
        <f t="shared" si="12"/>
        <v>26873318</v>
      </c>
      <c r="O46" s="21"/>
    </row>
    <row r="47" spans="1:15" ht="41.25" customHeight="1" thickBot="1">
      <c r="A47" s="120">
        <v>8</v>
      </c>
      <c r="B47" s="117" t="s">
        <v>31</v>
      </c>
      <c r="C47" s="118"/>
      <c r="D47" s="55">
        <f t="shared" si="3"/>
        <v>1510000</v>
      </c>
      <c r="E47" s="62">
        <f aca="true" t="shared" si="13" ref="E47:M47">SUM(E48:E51)</f>
        <v>0</v>
      </c>
      <c r="F47" s="62">
        <f t="shared" si="13"/>
        <v>1510000</v>
      </c>
      <c r="G47" s="62">
        <f t="shared" si="13"/>
        <v>0</v>
      </c>
      <c r="H47" s="62">
        <f t="shared" si="13"/>
        <v>400000</v>
      </c>
      <c r="I47" s="62">
        <f t="shared" si="13"/>
        <v>600000</v>
      </c>
      <c r="J47" s="62">
        <f t="shared" si="13"/>
        <v>510000</v>
      </c>
      <c r="K47" s="62">
        <f t="shared" si="13"/>
        <v>0</v>
      </c>
      <c r="L47" s="62">
        <f t="shared" si="13"/>
        <v>0</v>
      </c>
      <c r="M47" s="62">
        <f t="shared" si="13"/>
        <v>0</v>
      </c>
      <c r="N47" s="62">
        <f t="shared" si="12"/>
        <v>1510000</v>
      </c>
      <c r="O47" s="28" t="s">
        <v>55</v>
      </c>
    </row>
    <row r="48" spans="1:15" ht="13.5" thickBot="1">
      <c r="A48" s="120"/>
      <c r="B48" s="49"/>
      <c r="C48" s="22" t="s">
        <v>32</v>
      </c>
      <c r="D48" s="78">
        <f t="shared" si="3"/>
        <v>855000</v>
      </c>
      <c r="E48" s="57">
        <v>0</v>
      </c>
      <c r="F48" s="57">
        <f>G48+H48+I48+J48+K48+L48+M48</f>
        <v>855000</v>
      </c>
      <c r="G48" s="57">
        <v>0</v>
      </c>
      <c r="H48" s="57">
        <v>300000</v>
      </c>
      <c r="I48" s="57">
        <v>300000</v>
      </c>
      <c r="J48" s="57">
        <v>255000</v>
      </c>
      <c r="K48" s="57">
        <v>0</v>
      </c>
      <c r="L48" s="57">
        <v>0</v>
      </c>
      <c r="M48" s="57">
        <v>0</v>
      </c>
      <c r="N48" s="63">
        <f t="shared" si="12"/>
        <v>855000</v>
      </c>
      <c r="O48" s="18"/>
    </row>
    <row r="49" spans="1:15" ht="15" customHeight="1" thickBot="1">
      <c r="A49" s="120"/>
      <c r="B49" s="80" t="s">
        <v>8</v>
      </c>
      <c r="C49" s="81"/>
      <c r="D49" s="78">
        <f t="shared" si="3"/>
        <v>0</v>
      </c>
      <c r="E49" s="57">
        <v>0</v>
      </c>
      <c r="F49" s="57">
        <f>G49+H49+I49+J49+K49+L49+M49</f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8">
        <f t="shared" si="12"/>
        <v>0</v>
      </c>
      <c r="O49" s="18"/>
    </row>
    <row r="50" spans="1:15" ht="16.5" customHeight="1" thickBot="1">
      <c r="A50" s="120"/>
      <c r="B50" s="80" t="s">
        <v>9</v>
      </c>
      <c r="C50" s="81"/>
      <c r="D50" s="78">
        <f t="shared" si="3"/>
        <v>0</v>
      </c>
      <c r="E50" s="57">
        <v>0</v>
      </c>
      <c r="F50" s="57">
        <f>G50+H50+I50+J50+K50+L50+M50</f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63">
        <f t="shared" si="12"/>
        <v>0</v>
      </c>
      <c r="O50" s="18"/>
    </row>
    <row r="51" spans="1:15" ht="15" customHeight="1" thickBot="1">
      <c r="A51" s="120"/>
      <c r="B51" s="82" t="s">
        <v>29</v>
      </c>
      <c r="C51" s="83"/>
      <c r="D51" s="78">
        <f t="shared" si="3"/>
        <v>655000</v>
      </c>
      <c r="E51" s="57">
        <v>0</v>
      </c>
      <c r="F51" s="57">
        <f>G51+H51+I51+J51+K51+L51+M51</f>
        <v>655000</v>
      </c>
      <c r="G51" s="57">
        <v>0</v>
      </c>
      <c r="H51" s="57">
        <v>100000</v>
      </c>
      <c r="I51" s="57">
        <v>300000</v>
      </c>
      <c r="J51" s="57">
        <v>255000</v>
      </c>
      <c r="K51" s="57">
        <v>0</v>
      </c>
      <c r="L51" s="57">
        <v>0</v>
      </c>
      <c r="M51" s="57">
        <v>0</v>
      </c>
      <c r="N51" s="58">
        <f t="shared" si="12"/>
        <v>655000</v>
      </c>
      <c r="O51" s="18"/>
    </row>
    <row r="52" spans="1:15" ht="57" customHeight="1" thickBot="1">
      <c r="A52" s="120">
        <v>9</v>
      </c>
      <c r="B52" s="117" t="s">
        <v>64</v>
      </c>
      <c r="C52" s="118"/>
      <c r="D52" s="55">
        <f t="shared" si="3"/>
        <v>5950000</v>
      </c>
      <c r="E52" s="62">
        <f>SUM(E53:E56)</f>
        <v>0</v>
      </c>
      <c r="F52" s="62">
        <f aca="true" t="shared" si="14" ref="F52:M52">SUM(F53:F56)</f>
        <v>5950000</v>
      </c>
      <c r="G52" s="62">
        <f t="shared" si="14"/>
        <v>0</v>
      </c>
      <c r="H52" s="62">
        <f t="shared" si="14"/>
        <v>50000</v>
      </c>
      <c r="I52" s="62">
        <f t="shared" si="14"/>
        <v>100000</v>
      </c>
      <c r="J52" s="62">
        <f t="shared" si="14"/>
        <v>5800000</v>
      </c>
      <c r="K52" s="62">
        <f t="shared" si="14"/>
        <v>0</v>
      </c>
      <c r="L52" s="62">
        <f t="shared" si="14"/>
        <v>0</v>
      </c>
      <c r="M52" s="62">
        <f t="shared" si="14"/>
        <v>0</v>
      </c>
      <c r="N52" s="65">
        <f t="shared" si="12"/>
        <v>5950000</v>
      </c>
      <c r="O52" s="28" t="s">
        <v>55</v>
      </c>
    </row>
    <row r="53" spans="1:15" ht="15" customHeight="1" thickBot="1">
      <c r="A53" s="120"/>
      <c r="B53" s="49"/>
      <c r="C53" s="22" t="s">
        <v>32</v>
      </c>
      <c r="D53" s="78">
        <f t="shared" si="3"/>
        <v>2050000</v>
      </c>
      <c r="E53" s="57">
        <v>0</v>
      </c>
      <c r="F53" s="57">
        <f>G53+H53+I53+J53+K53+L53+M53</f>
        <v>2050000</v>
      </c>
      <c r="G53" s="57">
        <v>0</v>
      </c>
      <c r="H53" s="57">
        <v>50000</v>
      </c>
      <c r="I53" s="57">
        <v>100000</v>
      </c>
      <c r="J53" s="57">
        <v>1900000</v>
      </c>
      <c r="K53" s="57">
        <v>0</v>
      </c>
      <c r="L53" s="57">
        <v>0</v>
      </c>
      <c r="M53" s="57">
        <v>0</v>
      </c>
      <c r="N53" s="58">
        <f t="shared" si="12"/>
        <v>2050000</v>
      </c>
      <c r="O53" s="18"/>
    </row>
    <row r="54" spans="1:15" ht="15" customHeight="1" thickBot="1">
      <c r="A54" s="120"/>
      <c r="B54" s="80" t="s">
        <v>8</v>
      </c>
      <c r="C54" s="81"/>
      <c r="D54" s="78">
        <f t="shared" si="3"/>
        <v>0</v>
      </c>
      <c r="E54" s="57">
        <v>0</v>
      </c>
      <c r="F54" s="57">
        <f>G54+H54+I54+J54+K54+L54+M54</f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63">
        <f t="shared" si="12"/>
        <v>0</v>
      </c>
      <c r="O54" s="18"/>
    </row>
    <row r="55" spans="1:15" ht="15" customHeight="1" thickBot="1">
      <c r="A55" s="120"/>
      <c r="B55" s="80" t="s">
        <v>9</v>
      </c>
      <c r="C55" s="81"/>
      <c r="D55" s="78">
        <f t="shared" si="3"/>
        <v>2900000</v>
      </c>
      <c r="E55" s="57">
        <v>0</v>
      </c>
      <c r="F55" s="57">
        <f>G55+H55+I55+J55+K55+L55+M55</f>
        <v>2900000</v>
      </c>
      <c r="G55" s="57">
        <v>0</v>
      </c>
      <c r="H55" s="57">
        <v>0</v>
      </c>
      <c r="I55" s="57">
        <v>0</v>
      </c>
      <c r="J55" s="57">
        <v>2900000</v>
      </c>
      <c r="K55" s="57">
        <v>0</v>
      </c>
      <c r="L55" s="57">
        <v>0</v>
      </c>
      <c r="M55" s="57">
        <v>0</v>
      </c>
      <c r="N55" s="58">
        <f t="shared" si="12"/>
        <v>2900000</v>
      </c>
      <c r="O55" s="18"/>
    </row>
    <row r="56" spans="1:15" ht="15" customHeight="1" thickBot="1">
      <c r="A56" s="120"/>
      <c r="B56" s="82" t="s">
        <v>11</v>
      </c>
      <c r="C56" s="83"/>
      <c r="D56" s="78">
        <f t="shared" si="3"/>
        <v>1000000</v>
      </c>
      <c r="E56" s="57">
        <v>0</v>
      </c>
      <c r="F56" s="57">
        <f>G56+H56+I56+J56+K56+L56+M56</f>
        <v>1000000</v>
      </c>
      <c r="G56" s="57">
        <v>0</v>
      </c>
      <c r="H56" s="57">
        <v>0</v>
      </c>
      <c r="I56" s="57">
        <v>0</v>
      </c>
      <c r="J56" s="57">
        <v>1000000</v>
      </c>
      <c r="K56" s="57">
        <v>0</v>
      </c>
      <c r="L56" s="57">
        <v>0</v>
      </c>
      <c r="M56" s="57">
        <v>0</v>
      </c>
      <c r="N56" s="63">
        <f t="shared" si="12"/>
        <v>1000000</v>
      </c>
      <c r="O56" s="18"/>
    </row>
    <row r="57" spans="1:15" ht="60.75" customHeight="1" thickBot="1">
      <c r="A57" s="120">
        <v>10</v>
      </c>
      <c r="B57" s="117" t="s">
        <v>67</v>
      </c>
      <c r="C57" s="118"/>
      <c r="D57" s="55">
        <f t="shared" si="3"/>
        <v>1100000</v>
      </c>
      <c r="E57" s="62">
        <f aca="true" t="shared" si="15" ref="E57:M57">SUM(E58:E61)</f>
        <v>0</v>
      </c>
      <c r="F57" s="62">
        <f t="shared" si="15"/>
        <v>1100000</v>
      </c>
      <c r="G57" s="62">
        <f t="shared" si="15"/>
        <v>0</v>
      </c>
      <c r="H57" s="62">
        <f t="shared" si="15"/>
        <v>0</v>
      </c>
      <c r="I57" s="62">
        <f t="shared" si="15"/>
        <v>500000</v>
      </c>
      <c r="J57" s="62">
        <f t="shared" si="15"/>
        <v>600000</v>
      </c>
      <c r="K57" s="62">
        <f t="shared" si="15"/>
        <v>0</v>
      </c>
      <c r="L57" s="62">
        <f t="shared" si="15"/>
        <v>0</v>
      </c>
      <c r="M57" s="62">
        <f t="shared" si="15"/>
        <v>0</v>
      </c>
      <c r="N57" s="65">
        <f t="shared" si="12"/>
        <v>1100000</v>
      </c>
      <c r="O57" s="28" t="s">
        <v>55</v>
      </c>
    </row>
    <row r="58" spans="1:15" ht="12.75" customHeight="1" thickBot="1">
      <c r="A58" s="120"/>
      <c r="B58" s="49"/>
      <c r="C58" s="22" t="s">
        <v>32</v>
      </c>
      <c r="D58" s="78">
        <f t="shared" si="3"/>
        <v>1000000</v>
      </c>
      <c r="E58" s="57">
        <v>0</v>
      </c>
      <c r="F58" s="57">
        <f>H58+I58+J58+K58+L58+M58</f>
        <v>1000000</v>
      </c>
      <c r="G58" s="57">
        <v>0</v>
      </c>
      <c r="H58" s="57">
        <v>0</v>
      </c>
      <c r="I58" s="57">
        <v>500000</v>
      </c>
      <c r="J58" s="57">
        <v>500000</v>
      </c>
      <c r="K58" s="57">
        <v>0</v>
      </c>
      <c r="L58" s="57">
        <v>0</v>
      </c>
      <c r="M58" s="57">
        <v>0</v>
      </c>
      <c r="N58" s="58">
        <f t="shared" si="12"/>
        <v>1000000</v>
      </c>
      <c r="O58" s="18"/>
    </row>
    <row r="59" spans="1:15" ht="15" customHeight="1" thickBot="1">
      <c r="A59" s="120"/>
      <c r="B59" s="80" t="s">
        <v>8</v>
      </c>
      <c r="C59" s="81"/>
      <c r="D59" s="78">
        <f t="shared" si="3"/>
        <v>0</v>
      </c>
      <c r="E59" s="57">
        <v>0</v>
      </c>
      <c r="F59" s="57">
        <f>H59+I59+J59+K59+L59+M59</f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63">
        <f t="shared" si="12"/>
        <v>0</v>
      </c>
      <c r="O59" s="18"/>
    </row>
    <row r="60" spans="1:15" ht="15" customHeight="1" thickBot="1">
      <c r="A60" s="120"/>
      <c r="B60" s="80" t="s">
        <v>9</v>
      </c>
      <c r="C60" s="81"/>
      <c r="D60" s="78">
        <f t="shared" si="3"/>
        <v>0</v>
      </c>
      <c r="E60" s="57">
        <v>0</v>
      </c>
      <c r="F60" s="57">
        <f>H60+I60+J60+K60+L60+M60</f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8">
        <f t="shared" si="12"/>
        <v>0</v>
      </c>
      <c r="O60" s="18"/>
    </row>
    <row r="61" spans="1:15" ht="15" customHeight="1" thickBot="1">
      <c r="A61" s="120"/>
      <c r="B61" s="82" t="s">
        <v>11</v>
      </c>
      <c r="C61" s="83"/>
      <c r="D61" s="78">
        <f t="shared" si="3"/>
        <v>100000</v>
      </c>
      <c r="E61" s="57">
        <v>0</v>
      </c>
      <c r="F61" s="57">
        <f>H61+I61+J61+K61+L61+M61</f>
        <v>100000</v>
      </c>
      <c r="G61" s="57">
        <v>0</v>
      </c>
      <c r="H61" s="57">
        <v>0</v>
      </c>
      <c r="I61" s="57">
        <v>0</v>
      </c>
      <c r="J61" s="57">
        <v>100000</v>
      </c>
      <c r="K61" s="57">
        <v>0</v>
      </c>
      <c r="L61" s="57">
        <v>0</v>
      </c>
      <c r="M61" s="57">
        <v>0</v>
      </c>
      <c r="N61" s="63">
        <f t="shared" si="12"/>
        <v>100000</v>
      </c>
      <c r="O61" s="18"/>
    </row>
    <row r="62" spans="1:15" ht="33.75" customHeight="1" thickBot="1">
      <c r="A62" s="120">
        <v>11</v>
      </c>
      <c r="B62" s="140" t="s">
        <v>78</v>
      </c>
      <c r="C62" s="141"/>
      <c r="D62" s="55">
        <f t="shared" si="3"/>
        <v>6000000</v>
      </c>
      <c r="E62" s="62">
        <f>SUM(E63:E66)</f>
        <v>0</v>
      </c>
      <c r="F62" s="62">
        <f aca="true" t="shared" si="16" ref="F62:M62">SUM(F63:F66)</f>
        <v>6000000</v>
      </c>
      <c r="G62" s="62">
        <f t="shared" si="16"/>
        <v>0</v>
      </c>
      <c r="H62" s="62">
        <f t="shared" si="16"/>
        <v>0</v>
      </c>
      <c r="I62" s="62">
        <f t="shared" si="16"/>
        <v>6000000</v>
      </c>
      <c r="J62" s="62">
        <f t="shared" si="16"/>
        <v>0</v>
      </c>
      <c r="K62" s="62">
        <f t="shared" si="16"/>
        <v>0</v>
      </c>
      <c r="L62" s="62">
        <f t="shared" si="16"/>
        <v>0</v>
      </c>
      <c r="M62" s="62">
        <f t="shared" si="16"/>
        <v>0</v>
      </c>
      <c r="N62" s="62">
        <f t="shared" si="12"/>
        <v>6000000</v>
      </c>
      <c r="O62" s="28" t="s">
        <v>55</v>
      </c>
    </row>
    <row r="63" spans="1:15" ht="18.75" customHeight="1" thickBot="1">
      <c r="A63" s="120"/>
      <c r="B63" s="116" t="s">
        <v>10</v>
      </c>
      <c r="C63" s="87"/>
      <c r="D63" s="78">
        <f t="shared" si="3"/>
        <v>2000000</v>
      </c>
      <c r="E63" s="56">
        <v>0</v>
      </c>
      <c r="F63" s="56">
        <f>H63+I63+J63+K63+L63+M63</f>
        <v>2000000</v>
      </c>
      <c r="G63" s="56">
        <v>0</v>
      </c>
      <c r="H63" s="56">
        <v>0</v>
      </c>
      <c r="I63" s="56">
        <v>2000000</v>
      </c>
      <c r="J63" s="56">
        <v>0</v>
      </c>
      <c r="K63" s="56">
        <v>0</v>
      </c>
      <c r="L63" s="56">
        <v>0</v>
      </c>
      <c r="M63" s="56">
        <v>0</v>
      </c>
      <c r="N63" s="63">
        <v>2000000</v>
      </c>
      <c r="O63" s="19"/>
    </row>
    <row r="64" spans="1:15" ht="18" customHeight="1" thickBot="1">
      <c r="A64" s="120"/>
      <c r="B64" s="80" t="s">
        <v>8</v>
      </c>
      <c r="C64" s="81"/>
      <c r="D64" s="78">
        <f t="shared" si="3"/>
        <v>0</v>
      </c>
      <c r="E64" s="59">
        <v>0</v>
      </c>
      <c r="F64" s="56">
        <f>H64+I64+J64+K64+L64+M64</f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8">
        <f t="shared" si="12"/>
        <v>0</v>
      </c>
      <c r="O64" s="20"/>
    </row>
    <row r="65" spans="1:15" ht="16.5" customHeight="1" thickBot="1">
      <c r="A65" s="120"/>
      <c r="B65" s="80" t="s">
        <v>9</v>
      </c>
      <c r="C65" s="81"/>
      <c r="D65" s="78">
        <f t="shared" si="3"/>
        <v>3000000</v>
      </c>
      <c r="E65" s="59">
        <v>0</v>
      </c>
      <c r="F65" s="56">
        <f>H65+I65+J65+K65+L65+M65</f>
        <v>3000000</v>
      </c>
      <c r="G65" s="59">
        <v>0</v>
      </c>
      <c r="H65" s="59">
        <v>0</v>
      </c>
      <c r="I65" s="59">
        <v>3000000</v>
      </c>
      <c r="J65" s="59">
        <v>0</v>
      </c>
      <c r="K65" s="59">
        <v>0</v>
      </c>
      <c r="L65" s="59">
        <v>0</v>
      </c>
      <c r="M65" s="59">
        <v>0</v>
      </c>
      <c r="N65" s="63">
        <f t="shared" si="12"/>
        <v>3000000</v>
      </c>
      <c r="O65" s="20"/>
    </row>
    <row r="66" spans="1:15" ht="44.25" customHeight="1" thickBot="1">
      <c r="A66" s="120"/>
      <c r="B66" s="82" t="s">
        <v>29</v>
      </c>
      <c r="C66" s="83"/>
      <c r="D66" s="78">
        <f t="shared" si="3"/>
        <v>1000000</v>
      </c>
      <c r="E66" s="64">
        <v>0</v>
      </c>
      <c r="F66" s="56">
        <f>H66+I66+J66+K66+L66+M66</f>
        <v>1000000</v>
      </c>
      <c r="G66" s="64">
        <v>0</v>
      </c>
      <c r="H66" s="64">
        <v>0</v>
      </c>
      <c r="I66" s="64">
        <v>1000000</v>
      </c>
      <c r="J66" s="64">
        <v>0</v>
      </c>
      <c r="K66" s="64">
        <v>0</v>
      </c>
      <c r="L66" s="64">
        <v>0</v>
      </c>
      <c r="M66" s="64">
        <v>0</v>
      </c>
      <c r="N66" s="58">
        <f t="shared" si="12"/>
        <v>1000000</v>
      </c>
      <c r="O66" s="21"/>
    </row>
    <row r="67" spans="1:15" ht="13.5" thickBot="1">
      <c r="A67" s="12"/>
      <c r="B67" s="13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5"/>
    </row>
    <row r="68" spans="1:15" ht="15.75" customHeight="1" thickBot="1">
      <c r="A68" s="95" t="s">
        <v>36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7"/>
    </row>
    <row r="69" spans="1:15" ht="15" customHeight="1" thickBot="1">
      <c r="A69" s="8"/>
      <c r="B69" s="7"/>
      <c r="C69" s="143" t="s">
        <v>37</v>
      </c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4"/>
    </row>
    <row r="70" spans="1:15" ht="17.25" customHeight="1" thickBot="1">
      <c r="A70" s="95" t="s">
        <v>49</v>
      </c>
      <c r="B70" s="96"/>
      <c r="C70" s="97"/>
      <c r="D70" s="17">
        <f>D71+D76+D81</f>
        <v>11634402.68</v>
      </c>
      <c r="E70" s="17">
        <f>E71+E76+E81</f>
        <v>0</v>
      </c>
      <c r="F70" s="17">
        <f>F71+F76+F81</f>
        <v>11634402.68</v>
      </c>
      <c r="G70" s="17">
        <f>G71+G76+G81</f>
        <v>64904</v>
      </c>
      <c r="H70" s="17">
        <f aca="true" t="shared" si="17" ref="H70:M70">H71+H76+H81</f>
        <v>5438142</v>
      </c>
      <c r="I70" s="17">
        <f t="shared" si="17"/>
        <v>6131356.68</v>
      </c>
      <c r="J70" s="17">
        <f t="shared" si="17"/>
        <v>0</v>
      </c>
      <c r="K70" s="17">
        <f t="shared" si="17"/>
        <v>0</v>
      </c>
      <c r="L70" s="17">
        <f t="shared" si="17"/>
        <v>0</v>
      </c>
      <c r="M70" s="17">
        <f t="shared" si="17"/>
        <v>0</v>
      </c>
      <c r="N70" s="17">
        <f aca="true" t="shared" si="18" ref="N70:N85">E70+F70</f>
        <v>11634402.68</v>
      </c>
      <c r="O70" s="16"/>
    </row>
    <row r="71" spans="1:15" ht="36" customHeight="1" thickBot="1">
      <c r="A71" s="107">
        <v>12</v>
      </c>
      <c r="B71" s="84" t="s">
        <v>74</v>
      </c>
      <c r="C71" s="85"/>
      <c r="D71" s="9">
        <f>SUM(D72:D75)</f>
        <v>5256260.68</v>
      </c>
      <c r="E71" s="55">
        <f>SUM(E72:E75)</f>
        <v>0</v>
      </c>
      <c r="F71" s="55">
        <f aca="true" t="shared" si="19" ref="F71:M71">SUM(F72:F75)</f>
        <v>5256260.68</v>
      </c>
      <c r="G71" s="55">
        <f t="shared" si="19"/>
        <v>64904</v>
      </c>
      <c r="H71" s="55">
        <f t="shared" si="19"/>
        <v>2000000</v>
      </c>
      <c r="I71" s="55">
        <f t="shared" si="19"/>
        <v>3191356.68</v>
      </c>
      <c r="J71" s="55">
        <f t="shared" si="19"/>
        <v>0</v>
      </c>
      <c r="K71" s="55">
        <f t="shared" si="19"/>
        <v>0</v>
      </c>
      <c r="L71" s="55">
        <f t="shared" si="19"/>
        <v>0</v>
      </c>
      <c r="M71" s="55">
        <f t="shared" si="19"/>
        <v>0</v>
      </c>
      <c r="N71" s="55">
        <f t="shared" si="18"/>
        <v>5256260.68</v>
      </c>
      <c r="O71" s="28" t="s">
        <v>55</v>
      </c>
    </row>
    <row r="72" spans="1:15" ht="18" customHeight="1" thickBot="1">
      <c r="A72" s="107"/>
      <c r="B72" s="86" t="s">
        <v>10</v>
      </c>
      <c r="C72" s="87"/>
      <c r="D72" s="24">
        <f>E72+F72</f>
        <v>4256260.68</v>
      </c>
      <c r="E72" s="56">
        <v>0</v>
      </c>
      <c r="F72" s="24">
        <f>G72+H72+I72+J72+K72+L72+M72</f>
        <v>4256260.68</v>
      </c>
      <c r="G72" s="56">
        <v>64904</v>
      </c>
      <c r="H72" s="24">
        <v>1800000</v>
      </c>
      <c r="I72" s="24">
        <v>2391356.68</v>
      </c>
      <c r="J72" s="56">
        <v>0</v>
      </c>
      <c r="K72" s="56">
        <v>0</v>
      </c>
      <c r="L72" s="56">
        <v>0</v>
      </c>
      <c r="M72" s="56">
        <v>0</v>
      </c>
      <c r="N72" s="63">
        <f t="shared" si="18"/>
        <v>4256260.68</v>
      </c>
      <c r="O72" s="19"/>
    </row>
    <row r="73" spans="1:15" ht="17.25" customHeight="1" thickBot="1">
      <c r="A73" s="107"/>
      <c r="B73" s="88" t="s">
        <v>8</v>
      </c>
      <c r="C73" s="81"/>
      <c r="D73" s="24">
        <f>E73+F73</f>
        <v>0</v>
      </c>
      <c r="E73" s="59">
        <v>0</v>
      </c>
      <c r="F73" s="24">
        <f>G73+H73+I73+J73+K73+L73+M73</f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63">
        <f t="shared" si="18"/>
        <v>0</v>
      </c>
      <c r="O73" s="20"/>
    </row>
    <row r="74" spans="1:15" ht="43.5" customHeight="1" thickBot="1">
      <c r="A74" s="107"/>
      <c r="B74" s="88" t="s">
        <v>9</v>
      </c>
      <c r="C74" s="81"/>
      <c r="D74" s="24">
        <f>E74+F74</f>
        <v>1000000</v>
      </c>
      <c r="E74" s="59">
        <v>0</v>
      </c>
      <c r="F74" s="24">
        <f>G74+H74+I74+J74+K74+L74+M74</f>
        <v>1000000</v>
      </c>
      <c r="G74" s="59">
        <v>0</v>
      </c>
      <c r="H74" s="59">
        <v>200000</v>
      </c>
      <c r="I74" s="59">
        <v>800000</v>
      </c>
      <c r="J74" s="59">
        <v>0</v>
      </c>
      <c r="K74" s="59">
        <v>0</v>
      </c>
      <c r="L74" s="59">
        <v>0</v>
      </c>
      <c r="M74" s="59">
        <v>0</v>
      </c>
      <c r="N74" s="63">
        <f t="shared" si="18"/>
        <v>1000000</v>
      </c>
      <c r="O74" s="20"/>
    </row>
    <row r="75" spans="1:15" ht="19.5" customHeight="1" thickBot="1">
      <c r="A75" s="108"/>
      <c r="B75" s="119" t="s">
        <v>29</v>
      </c>
      <c r="C75" s="83"/>
      <c r="D75" s="24">
        <f>E75+F75</f>
        <v>0</v>
      </c>
      <c r="E75" s="64">
        <v>0</v>
      </c>
      <c r="F75" s="24">
        <f>G75+H75+I75+J75+K75+L75+M75</f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3">
        <f t="shared" si="18"/>
        <v>0</v>
      </c>
      <c r="O75" s="21"/>
    </row>
    <row r="76" spans="1:15" ht="36" customHeight="1" thickBot="1">
      <c r="A76" s="115">
        <v>13</v>
      </c>
      <c r="B76" s="153" t="s">
        <v>15</v>
      </c>
      <c r="C76" s="118"/>
      <c r="D76" s="4">
        <f>SUM(D77:D80)</f>
        <v>4900000</v>
      </c>
      <c r="E76" s="62">
        <f>SUM(E77:E80)</f>
        <v>0</v>
      </c>
      <c r="F76" s="62">
        <f aca="true" t="shared" si="20" ref="F76:M76">SUM(F77:F80)</f>
        <v>4900000</v>
      </c>
      <c r="G76" s="62">
        <f t="shared" si="20"/>
        <v>0</v>
      </c>
      <c r="H76" s="62">
        <f t="shared" si="20"/>
        <v>1960000</v>
      </c>
      <c r="I76" s="62">
        <f t="shared" si="20"/>
        <v>2940000</v>
      </c>
      <c r="J76" s="62">
        <f t="shared" si="20"/>
        <v>0</v>
      </c>
      <c r="K76" s="62">
        <f t="shared" si="20"/>
        <v>0</v>
      </c>
      <c r="L76" s="62">
        <f t="shared" si="20"/>
        <v>0</v>
      </c>
      <c r="M76" s="62">
        <f t="shared" si="20"/>
        <v>0</v>
      </c>
      <c r="N76" s="65">
        <f t="shared" si="18"/>
        <v>4900000</v>
      </c>
      <c r="O76" s="28" t="s">
        <v>55</v>
      </c>
    </row>
    <row r="77" spans="1:15" ht="13.5" customHeight="1" thickBot="1">
      <c r="A77" s="107"/>
      <c r="B77" s="86" t="s">
        <v>10</v>
      </c>
      <c r="C77" s="87"/>
      <c r="D77" s="56">
        <f>E77+F77</f>
        <v>980000</v>
      </c>
      <c r="E77" s="56">
        <v>0</v>
      </c>
      <c r="F77" s="56">
        <f>G77+H77+I77+J77+K77+L77+M77</f>
        <v>980000</v>
      </c>
      <c r="G77" s="56">
        <v>0</v>
      </c>
      <c r="H77" s="56">
        <v>392000</v>
      </c>
      <c r="I77" s="56">
        <v>588000</v>
      </c>
      <c r="J77" s="56">
        <v>0</v>
      </c>
      <c r="K77" s="56">
        <v>0</v>
      </c>
      <c r="L77" s="56">
        <v>0</v>
      </c>
      <c r="M77" s="56">
        <v>0</v>
      </c>
      <c r="N77" s="73">
        <f t="shared" si="18"/>
        <v>980000</v>
      </c>
      <c r="O77" s="19"/>
    </row>
    <row r="78" spans="1:15" ht="15.75" customHeight="1" thickBot="1">
      <c r="A78" s="107"/>
      <c r="B78" s="88" t="s">
        <v>8</v>
      </c>
      <c r="C78" s="81"/>
      <c r="D78" s="56">
        <f>E78+F78</f>
        <v>2940000</v>
      </c>
      <c r="E78" s="59">
        <v>0</v>
      </c>
      <c r="F78" s="56">
        <f>G78+H78+I78+J78+K78+L78+M78</f>
        <v>2940000</v>
      </c>
      <c r="G78" s="59">
        <v>0</v>
      </c>
      <c r="H78" s="59">
        <v>1176000</v>
      </c>
      <c r="I78" s="59">
        <v>1764000</v>
      </c>
      <c r="J78" s="59">
        <v>0</v>
      </c>
      <c r="K78" s="59">
        <v>0</v>
      </c>
      <c r="L78" s="59">
        <v>0</v>
      </c>
      <c r="M78" s="59">
        <v>0</v>
      </c>
      <c r="N78" s="73">
        <f t="shared" si="18"/>
        <v>2940000</v>
      </c>
      <c r="O78" s="20"/>
    </row>
    <row r="79" spans="1:15" ht="39" customHeight="1" thickBot="1">
      <c r="A79" s="107"/>
      <c r="B79" s="88" t="s">
        <v>9</v>
      </c>
      <c r="C79" s="81"/>
      <c r="D79" s="56">
        <f>E79+F79</f>
        <v>0</v>
      </c>
      <c r="E79" s="59">
        <v>0</v>
      </c>
      <c r="F79" s="56">
        <f>G79+H79+I79+J79+K79+L79+M79</f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73">
        <f t="shared" si="18"/>
        <v>0</v>
      </c>
      <c r="O79" s="20"/>
    </row>
    <row r="80" spans="1:15" ht="13.5" customHeight="1" thickBot="1">
      <c r="A80" s="108"/>
      <c r="B80" s="119" t="s">
        <v>11</v>
      </c>
      <c r="C80" s="83"/>
      <c r="D80" s="56">
        <f>E80+F80</f>
        <v>980000</v>
      </c>
      <c r="E80" s="64">
        <v>0</v>
      </c>
      <c r="F80" s="56">
        <f>G80+H80+I80+J80+K80+L80+M80</f>
        <v>980000</v>
      </c>
      <c r="G80" s="64">
        <v>0</v>
      </c>
      <c r="H80" s="64">
        <v>392000</v>
      </c>
      <c r="I80" s="64">
        <v>588000</v>
      </c>
      <c r="J80" s="64">
        <v>0</v>
      </c>
      <c r="K80" s="64">
        <v>0</v>
      </c>
      <c r="L80" s="64">
        <v>0</v>
      </c>
      <c r="M80" s="64">
        <v>0</v>
      </c>
      <c r="N80" s="73">
        <f t="shared" si="18"/>
        <v>980000</v>
      </c>
      <c r="O80" s="21"/>
    </row>
    <row r="81" spans="1:15" ht="24" customHeight="1" thickBot="1">
      <c r="A81" s="115">
        <v>14</v>
      </c>
      <c r="B81" s="153" t="s">
        <v>16</v>
      </c>
      <c r="C81" s="118"/>
      <c r="D81" s="6">
        <f>SUM(D82:D85)</f>
        <v>1478142</v>
      </c>
      <c r="E81" s="62">
        <f>SUM(E82:E85)</f>
        <v>0</v>
      </c>
      <c r="F81" s="62">
        <f aca="true" t="shared" si="21" ref="F81:L81">SUM(F82:F85)</f>
        <v>1478142</v>
      </c>
      <c r="G81" s="62">
        <f t="shared" si="21"/>
        <v>0</v>
      </c>
      <c r="H81" s="62">
        <f t="shared" si="21"/>
        <v>1478142</v>
      </c>
      <c r="I81" s="62">
        <f t="shared" si="21"/>
        <v>0</v>
      </c>
      <c r="J81" s="62">
        <f t="shared" si="21"/>
        <v>0</v>
      </c>
      <c r="K81" s="62">
        <f t="shared" si="21"/>
        <v>0</v>
      </c>
      <c r="L81" s="62">
        <f t="shared" si="21"/>
        <v>0</v>
      </c>
      <c r="M81" s="62">
        <f>SUM(M82:M85)</f>
        <v>0</v>
      </c>
      <c r="N81" s="55">
        <f t="shared" si="18"/>
        <v>1478142</v>
      </c>
      <c r="O81" s="28" t="s">
        <v>55</v>
      </c>
    </row>
    <row r="82" spans="1:15" ht="13.5" customHeight="1" thickBot="1">
      <c r="A82" s="107"/>
      <c r="B82" s="86" t="s">
        <v>10</v>
      </c>
      <c r="C82" s="87"/>
      <c r="D82" s="24">
        <f>E82+F82</f>
        <v>1267142</v>
      </c>
      <c r="E82" s="56">
        <v>0</v>
      </c>
      <c r="F82" s="24">
        <f>G82+H82+I82+J82+K82+L82+M82</f>
        <v>1267142</v>
      </c>
      <c r="G82" s="24">
        <v>0</v>
      </c>
      <c r="H82" s="24">
        <v>1267142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63">
        <f t="shared" si="18"/>
        <v>1267142</v>
      </c>
      <c r="O82" s="19"/>
    </row>
    <row r="83" spans="1:15" ht="16.5" customHeight="1" thickBot="1">
      <c r="A83" s="107"/>
      <c r="B83" s="88" t="s">
        <v>8</v>
      </c>
      <c r="C83" s="81"/>
      <c r="D83" s="24">
        <f>E83+F83</f>
        <v>0</v>
      </c>
      <c r="E83" s="59">
        <v>0</v>
      </c>
      <c r="F83" s="24">
        <f>G83+H83+I83+J83+K83+L83+M83</f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63">
        <f t="shared" si="18"/>
        <v>0</v>
      </c>
      <c r="O83" s="20"/>
    </row>
    <row r="84" spans="1:15" ht="39" customHeight="1" thickBot="1">
      <c r="A84" s="107"/>
      <c r="B84" s="88" t="s">
        <v>9</v>
      </c>
      <c r="C84" s="81"/>
      <c r="D84" s="24">
        <f>E84+F84</f>
        <v>0</v>
      </c>
      <c r="E84" s="59">
        <v>0</v>
      </c>
      <c r="F84" s="24">
        <f>G84+H84+I84+J84+K84+L84+M84</f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63">
        <f t="shared" si="18"/>
        <v>0</v>
      </c>
      <c r="O84" s="20"/>
    </row>
    <row r="85" spans="1:15" ht="13.5" customHeight="1" thickBot="1">
      <c r="A85" s="108"/>
      <c r="B85" s="119" t="s">
        <v>29</v>
      </c>
      <c r="C85" s="83"/>
      <c r="D85" s="24">
        <f>E85+F85</f>
        <v>211000</v>
      </c>
      <c r="E85" s="64">
        <v>0</v>
      </c>
      <c r="F85" s="24">
        <f>G85+H85+I85+J85+K85+L85+M85</f>
        <v>211000</v>
      </c>
      <c r="G85" s="59">
        <v>0</v>
      </c>
      <c r="H85" s="68">
        <v>211000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3">
        <f t="shared" si="18"/>
        <v>211000</v>
      </c>
      <c r="O85" s="21"/>
    </row>
    <row r="86" spans="1:15" ht="13.5" customHeight="1" thickBot="1">
      <c r="A86" s="95" t="s">
        <v>38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7"/>
    </row>
    <row r="87" spans="1:15" ht="13.5" customHeight="1" thickBot="1">
      <c r="A87" s="95" t="s">
        <v>50</v>
      </c>
      <c r="B87" s="96"/>
      <c r="C87" s="97"/>
      <c r="D87" s="17">
        <f aca="true" t="shared" si="22" ref="D87:D92">E87+F87</f>
        <v>2369607.08</v>
      </c>
      <c r="E87" s="17">
        <f>E88+E93</f>
        <v>0</v>
      </c>
      <c r="F87" s="17">
        <f aca="true" t="shared" si="23" ref="F87:M87">F88+F93</f>
        <v>2369607.08</v>
      </c>
      <c r="G87" s="17">
        <f t="shared" si="23"/>
        <v>0</v>
      </c>
      <c r="H87" s="17">
        <f t="shared" si="23"/>
        <v>2160913.6100000003</v>
      </c>
      <c r="I87" s="17">
        <f t="shared" si="23"/>
        <v>208693.47000000003</v>
      </c>
      <c r="J87" s="17">
        <f t="shared" si="23"/>
        <v>0</v>
      </c>
      <c r="K87" s="17">
        <f t="shared" si="23"/>
        <v>0</v>
      </c>
      <c r="L87" s="17">
        <f t="shared" si="23"/>
        <v>0</v>
      </c>
      <c r="M87" s="17">
        <f t="shared" si="23"/>
        <v>0</v>
      </c>
      <c r="N87" s="54">
        <f aca="true" t="shared" si="24" ref="N87:N97">E87+F87</f>
        <v>2369607.08</v>
      </c>
      <c r="O87" s="16"/>
    </row>
    <row r="88" spans="1:15" ht="47.25" customHeight="1" thickBot="1">
      <c r="A88" s="115">
        <v>15</v>
      </c>
      <c r="B88" s="153" t="s">
        <v>76</v>
      </c>
      <c r="C88" s="118"/>
      <c r="D88" s="4">
        <f t="shared" si="22"/>
        <v>1371607.08</v>
      </c>
      <c r="E88" s="62">
        <f>SUM(E89:E92)</f>
        <v>0</v>
      </c>
      <c r="F88" s="4">
        <f aca="true" t="shared" si="25" ref="F88:M88">SUM(F89:F92)</f>
        <v>1371607.08</v>
      </c>
      <c r="G88" s="62">
        <f t="shared" si="25"/>
        <v>0</v>
      </c>
      <c r="H88" s="4">
        <f t="shared" si="25"/>
        <v>1162913.61</v>
      </c>
      <c r="I88" s="62">
        <f t="shared" si="25"/>
        <v>208693.47000000003</v>
      </c>
      <c r="J88" s="4">
        <f t="shared" si="25"/>
        <v>0</v>
      </c>
      <c r="K88" s="62">
        <f t="shared" si="25"/>
        <v>0</v>
      </c>
      <c r="L88" s="4">
        <f t="shared" si="25"/>
        <v>0</v>
      </c>
      <c r="M88" s="62">
        <f t="shared" si="25"/>
        <v>0</v>
      </c>
      <c r="N88" s="55">
        <f t="shared" si="24"/>
        <v>1371607.08</v>
      </c>
      <c r="O88" s="28" t="s">
        <v>55</v>
      </c>
    </row>
    <row r="89" spans="1:15" ht="18" customHeight="1" thickBot="1">
      <c r="A89" s="107"/>
      <c r="B89" s="86" t="s">
        <v>10</v>
      </c>
      <c r="C89" s="87"/>
      <c r="D89" s="24">
        <f t="shared" si="22"/>
        <v>865490.6100000001</v>
      </c>
      <c r="E89" s="56">
        <v>0</v>
      </c>
      <c r="F89" s="24">
        <f>G89+H89+I89+J89+K89+L89+M89</f>
        <v>865490.6100000001</v>
      </c>
      <c r="G89" s="24">
        <v>0</v>
      </c>
      <c r="H89" s="24">
        <v>802882.56</v>
      </c>
      <c r="I89" s="56">
        <v>62608.05</v>
      </c>
      <c r="J89" s="69">
        <v>0</v>
      </c>
      <c r="K89" s="56">
        <v>0</v>
      </c>
      <c r="L89" s="56">
        <v>0</v>
      </c>
      <c r="M89" s="56">
        <v>0</v>
      </c>
      <c r="N89" s="73">
        <f t="shared" si="24"/>
        <v>865490.6100000001</v>
      </c>
      <c r="O89" s="19"/>
    </row>
    <row r="90" spans="1:15" ht="16.5" customHeight="1" thickBot="1">
      <c r="A90" s="107"/>
      <c r="B90" s="88" t="s">
        <v>8</v>
      </c>
      <c r="C90" s="81"/>
      <c r="D90" s="24">
        <f t="shared" si="22"/>
        <v>506116.47</v>
      </c>
      <c r="E90" s="59">
        <v>0</v>
      </c>
      <c r="F90" s="24">
        <f>G90+H90+I90+J90+K90+L90+M90</f>
        <v>506116.47</v>
      </c>
      <c r="G90" s="59">
        <v>0</v>
      </c>
      <c r="H90" s="59">
        <v>360031.05</v>
      </c>
      <c r="I90" s="69">
        <v>146085.42</v>
      </c>
      <c r="J90" s="69">
        <v>0</v>
      </c>
      <c r="K90" s="59">
        <v>0</v>
      </c>
      <c r="L90" s="59">
        <v>0</v>
      </c>
      <c r="M90" s="59">
        <v>0</v>
      </c>
      <c r="N90" s="73">
        <f t="shared" si="24"/>
        <v>506116.47</v>
      </c>
      <c r="O90" s="20"/>
    </row>
    <row r="91" spans="1:15" ht="50.25" customHeight="1" thickBot="1">
      <c r="A91" s="107"/>
      <c r="B91" s="88" t="s">
        <v>9</v>
      </c>
      <c r="C91" s="81"/>
      <c r="D91" s="24">
        <f t="shared" si="22"/>
        <v>0</v>
      </c>
      <c r="E91" s="59">
        <v>0</v>
      </c>
      <c r="F91" s="24">
        <f>G91+H91+I91+J91+K91+L91+M91</f>
        <v>0</v>
      </c>
      <c r="G91" s="59"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73">
        <f t="shared" si="24"/>
        <v>0</v>
      </c>
      <c r="O91" s="20"/>
    </row>
    <row r="92" spans="1:15" ht="16.5" customHeight="1" thickBot="1">
      <c r="A92" s="108"/>
      <c r="B92" s="119" t="s">
        <v>11</v>
      </c>
      <c r="C92" s="83"/>
      <c r="D92" s="24">
        <f t="shared" si="22"/>
        <v>0</v>
      </c>
      <c r="E92" s="64">
        <v>0</v>
      </c>
      <c r="F92" s="24">
        <f>G92+H92+I92+J92+K92+L92+M92</f>
        <v>0</v>
      </c>
      <c r="G92" s="2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73">
        <f t="shared" si="24"/>
        <v>0</v>
      </c>
      <c r="O92" s="21"/>
    </row>
    <row r="93" spans="1:15" ht="38.25" customHeight="1" thickBot="1">
      <c r="A93" s="115">
        <v>16</v>
      </c>
      <c r="B93" s="153" t="s">
        <v>20</v>
      </c>
      <c r="C93" s="118"/>
      <c r="D93" s="5">
        <f>SUM(D94:D97)</f>
        <v>998000</v>
      </c>
      <c r="E93" s="5">
        <f>SUM(E94:E97)</f>
        <v>0</v>
      </c>
      <c r="F93" s="5">
        <f aca="true" t="shared" si="26" ref="F93:M93">SUM(F94:F97)</f>
        <v>998000</v>
      </c>
      <c r="G93" s="5">
        <f t="shared" si="26"/>
        <v>0</v>
      </c>
      <c r="H93" s="5">
        <f t="shared" si="26"/>
        <v>998000</v>
      </c>
      <c r="I93" s="5">
        <f t="shared" si="26"/>
        <v>0</v>
      </c>
      <c r="J93" s="5">
        <f t="shared" si="26"/>
        <v>0</v>
      </c>
      <c r="K93" s="5">
        <f t="shared" si="26"/>
        <v>0</v>
      </c>
      <c r="L93" s="5">
        <f t="shared" si="26"/>
        <v>0</v>
      </c>
      <c r="M93" s="5">
        <f t="shared" si="26"/>
        <v>0</v>
      </c>
      <c r="N93" s="55">
        <f t="shared" si="24"/>
        <v>998000</v>
      </c>
      <c r="O93" s="28" t="s">
        <v>55</v>
      </c>
    </row>
    <row r="94" spans="1:15" ht="15.75" customHeight="1" thickBot="1">
      <c r="A94" s="107"/>
      <c r="B94" s="86" t="s">
        <v>10</v>
      </c>
      <c r="C94" s="87"/>
      <c r="D94" s="25">
        <f>E94+F94</f>
        <v>998000</v>
      </c>
      <c r="E94" s="56">
        <v>0</v>
      </c>
      <c r="F94" s="25">
        <f>G94+H94+I94+J94+K94+L94+M94</f>
        <v>998000</v>
      </c>
      <c r="G94" s="56">
        <v>0</v>
      </c>
      <c r="H94" s="25">
        <v>998000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73">
        <f t="shared" si="24"/>
        <v>998000</v>
      </c>
      <c r="O94" s="19"/>
    </row>
    <row r="95" spans="1:15" ht="13.5" customHeight="1" thickBot="1">
      <c r="A95" s="107"/>
      <c r="B95" s="88" t="s">
        <v>8</v>
      </c>
      <c r="C95" s="81"/>
      <c r="D95" s="25">
        <f>E95+F95</f>
        <v>0</v>
      </c>
      <c r="E95" s="59">
        <v>0</v>
      </c>
      <c r="F95" s="25">
        <f>G95+H95+I95+J95+K95+L95+M95</f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73">
        <f t="shared" si="24"/>
        <v>0</v>
      </c>
      <c r="O95" s="20"/>
    </row>
    <row r="96" spans="1:15" ht="48" customHeight="1" thickBot="1">
      <c r="A96" s="107"/>
      <c r="B96" s="88" t="s">
        <v>9</v>
      </c>
      <c r="C96" s="81"/>
      <c r="D96" s="25">
        <f>E96+F96</f>
        <v>0</v>
      </c>
      <c r="E96" s="59">
        <v>0</v>
      </c>
      <c r="F96" s="25">
        <f>G96+H96+I96+J96+K96+L96+M96</f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73">
        <f t="shared" si="24"/>
        <v>0</v>
      </c>
      <c r="O96" s="20"/>
    </row>
    <row r="97" spans="1:15" ht="48" customHeight="1" thickBot="1">
      <c r="A97" s="108"/>
      <c r="B97" s="119" t="s">
        <v>29</v>
      </c>
      <c r="C97" s="83"/>
      <c r="D97" s="25">
        <f>E97+F97</f>
        <v>0</v>
      </c>
      <c r="E97" s="64">
        <v>0</v>
      </c>
      <c r="F97" s="25">
        <f>G97+H97+I97+J97+K97+L97+M97</f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73">
        <f t="shared" si="24"/>
        <v>0</v>
      </c>
      <c r="O97" s="21"/>
    </row>
    <row r="98" spans="1:15" ht="15.75" customHeight="1" thickBot="1">
      <c r="A98" s="95" t="s">
        <v>39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7"/>
    </row>
    <row r="99" spans="1:15" ht="15" customHeight="1" thickBot="1">
      <c r="A99" s="95" t="s">
        <v>40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7"/>
    </row>
    <row r="100" spans="1:15" ht="13.5" customHeight="1" thickBot="1">
      <c r="A100" s="95" t="s">
        <v>51</v>
      </c>
      <c r="B100" s="96"/>
      <c r="C100" s="97"/>
      <c r="D100" s="17">
        <f>E100+F100</f>
        <v>2565000</v>
      </c>
      <c r="E100" s="17">
        <f aca="true" t="shared" si="27" ref="E100:M100">E101</f>
        <v>0</v>
      </c>
      <c r="F100" s="17">
        <f t="shared" si="27"/>
        <v>2565000</v>
      </c>
      <c r="G100" s="17">
        <f t="shared" si="27"/>
        <v>65000</v>
      </c>
      <c r="H100" s="17">
        <f t="shared" si="27"/>
        <v>1000000</v>
      </c>
      <c r="I100" s="17">
        <f t="shared" si="27"/>
        <v>1500000</v>
      </c>
      <c r="J100" s="17">
        <f t="shared" si="27"/>
        <v>0</v>
      </c>
      <c r="K100" s="17">
        <f t="shared" si="27"/>
        <v>0</v>
      </c>
      <c r="L100" s="17">
        <f t="shared" si="27"/>
        <v>0</v>
      </c>
      <c r="M100" s="17">
        <f t="shared" si="27"/>
        <v>0</v>
      </c>
      <c r="N100" s="54">
        <f aca="true" t="shared" si="28" ref="N100:N105">E100+F100</f>
        <v>2565000</v>
      </c>
      <c r="O100" s="16"/>
    </row>
    <row r="101" spans="1:15" ht="37.5" customHeight="1" thickBot="1">
      <c r="A101" s="107">
        <v>17</v>
      </c>
      <c r="B101" s="84" t="s">
        <v>79</v>
      </c>
      <c r="C101" s="85"/>
      <c r="D101" s="11">
        <f aca="true" t="shared" si="29" ref="D101:M101">SUM(D102:D105)</f>
        <v>2565000</v>
      </c>
      <c r="E101" s="11">
        <f t="shared" si="29"/>
        <v>0</v>
      </c>
      <c r="F101" s="11">
        <f t="shared" si="29"/>
        <v>2565000</v>
      </c>
      <c r="G101" s="11">
        <f t="shared" si="29"/>
        <v>65000</v>
      </c>
      <c r="H101" s="11">
        <f t="shared" si="29"/>
        <v>1000000</v>
      </c>
      <c r="I101" s="11">
        <f t="shared" si="29"/>
        <v>1500000</v>
      </c>
      <c r="J101" s="11">
        <f t="shared" si="29"/>
        <v>0</v>
      </c>
      <c r="K101" s="11">
        <f t="shared" si="29"/>
        <v>0</v>
      </c>
      <c r="L101" s="11">
        <f t="shared" si="29"/>
        <v>0</v>
      </c>
      <c r="M101" s="11">
        <f t="shared" si="29"/>
        <v>0</v>
      </c>
      <c r="N101" s="55">
        <f t="shared" si="28"/>
        <v>2565000</v>
      </c>
      <c r="O101" s="28" t="s">
        <v>55</v>
      </c>
    </row>
    <row r="102" spans="1:15" ht="20.25" customHeight="1" thickBot="1">
      <c r="A102" s="107"/>
      <c r="B102" s="86" t="s">
        <v>10</v>
      </c>
      <c r="C102" s="87"/>
      <c r="D102" s="70">
        <f>E102+F102</f>
        <v>1065000</v>
      </c>
      <c r="E102" s="56">
        <v>0</v>
      </c>
      <c r="F102" s="56">
        <f>G102+H102+I102+J102+K102+L102+M102</f>
        <v>1065000</v>
      </c>
      <c r="G102" s="56">
        <v>65000</v>
      </c>
      <c r="H102" s="56">
        <v>400000</v>
      </c>
      <c r="I102" s="56">
        <v>600000</v>
      </c>
      <c r="J102" s="56">
        <v>0</v>
      </c>
      <c r="K102" s="56">
        <v>0</v>
      </c>
      <c r="L102" s="56">
        <v>0</v>
      </c>
      <c r="M102" s="56">
        <v>0</v>
      </c>
      <c r="N102" s="73">
        <f t="shared" si="28"/>
        <v>1065000</v>
      </c>
      <c r="O102" s="19"/>
    </row>
    <row r="103" spans="1:15" ht="15.75" customHeight="1" thickBot="1">
      <c r="A103" s="107"/>
      <c r="B103" s="88" t="s">
        <v>8</v>
      </c>
      <c r="C103" s="81"/>
      <c r="D103" s="70">
        <f>E103+F103</f>
        <v>1500000</v>
      </c>
      <c r="E103" s="59">
        <v>0</v>
      </c>
      <c r="F103" s="56">
        <f>G103+H103+I103+J103+K103+L103+M103</f>
        <v>1500000</v>
      </c>
      <c r="G103" s="59">
        <v>0</v>
      </c>
      <c r="H103" s="59">
        <v>600000</v>
      </c>
      <c r="I103" s="59">
        <v>900000</v>
      </c>
      <c r="J103" s="59">
        <v>0</v>
      </c>
      <c r="K103" s="59">
        <v>0</v>
      </c>
      <c r="L103" s="59">
        <v>0</v>
      </c>
      <c r="M103" s="59">
        <v>0</v>
      </c>
      <c r="N103" s="73">
        <f t="shared" si="28"/>
        <v>1500000</v>
      </c>
      <c r="O103" s="20"/>
    </row>
    <row r="104" spans="1:15" ht="23.25" customHeight="1" thickBot="1">
      <c r="A104" s="107"/>
      <c r="B104" s="88" t="s">
        <v>9</v>
      </c>
      <c r="C104" s="81"/>
      <c r="D104" s="70">
        <f>E104+F104</f>
        <v>0</v>
      </c>
      <c r="E104" s="59">
        <v>0</v>
      </c>
      <c r="F104" s="56">
        <f>G104+H104+I104+J104+K104+L104+M104</f>
        <v>0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73">
        <f t="shared" si="28"/>
        <v>0</v>
      </c>
      <c r="O104" s="20"/>
    </row>
    <row r="105" spans="1:15" ht="15.75" customHeight="1" thickBot="1">
      <c r="A105" s="108"/>
      <c r="B105" s="119" t="s">
        <v>11</v>
      </c>
      <c r="C105" s="83"/>
      <c r="D105" s="70">
        <f>E105+F105</f>
        <v>0</v>
      </c>
      <c r="E105" s="64">
        <v>0</v>
      </c>
      <c r="F105" s="56">
        <f>G105+H105+I105+J105+K105+L105+M105</f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73">
        <f t="shared" si="28"/>
        <v>0</v>
      </c>
      <c r="O105" s="21"/>
    </row>
    <row r="106" spans="1:15" ht="18" customHeight="1">
      <c r="A106" s="145" t="s">
        <v>44</v>
      </c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7"/>
    </row>
    <row r="107" spans="1:15" ht="18.75" customHeight="1" thickBot="1">
      <c r="A107" s="148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50"/>
    </row>
    <row r="108" spans="1:15" ht="16.5" customHeight="1" thickBot="1">
      <c r="A108" s="92" t="s">
        <v>45</v>
      </c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2"/>
    </row>
    <row r="109" spans="1:15" ht="27.75" customHeight="1" thickBot="1">
      <c r="A109" s="92" t="s">
        <v>60</v>
      </c>
      <c r="B109" s="93"/>
      <c r="C109" s="94"/>
      <c r="D109" s="27">
        <f>D110</f>
        <v>493000</v>
      </c>
      <c r="E109" s="27">
        <f aca="true" t="shared" si="30" ref="E109:M109">E110</f>
        <v>0</v>
      </c>
      <c r="F109" s="27">
        <f t="shared" si="30"/>
        <v>493000</v>
      </c>
      <c r="G109" s="27">
        <f t="shared" si="30"/>
        <v>11000</v>
      </c>
      <c r="H109" s="27">
        <f t="shared" si="30"/>
        <v>482000</v>
      </c>
      <c r="I109" s="27">
        <f t="shared" si="30"/>
        <v>0</v>
      </c>
      <c r="J109" s="27">
        <f t="shared" si="30"/>
        <v>0</v>
      </c>
      <c r="K109" s="27">
        <f t="shared" si="30"/>
        <v>0</v>
      </c>
      <c r="L109" s="27">
        <f t="shared" si="30"/>
        <v>0</v>
      </c>
      <c r="M109" s="27">
        <f t="shared" si="30"/>
        <v>0</v>
      </c>
      <c r="N109" s="74">
        <f aca="true" t="shared" si="31" ref="N109:N114">E109+F109</f>
        <v>493000</v>
      </c>
      <c r="O109" s="26"/>
    </row>
    <row r="110" spans="1:15" ht="45" customHeight="1" thickBot="1">
      <c r="A110" s="107">
        <v>18</v>
      </c>
      <c r="B110" s="84" t="s">
        <v>25</v>
      </c>
      <c r="C110" s="85"/>
      <c r="D110" s="9">
        <f>SUM(D111:D114)</f>
        <v>493000</v>
      </c>
      <c r="E110" s="9">
        <f aca="true" t="shared" si="32" ref="E110:M110">SUM(E111:E114)</f>
        <v>0</v>
      </c>
      <c r="F110" s="9">
        <f t="shared" si="32"/>
        <v>493000</v>
      </c>
      <c r="G110" s="9">
        <f t="shared" si="32"/>
        <v>11000</v>
      </c>
      <c r="H110" s="9">
        <f t="shared" si="32"/>
        <v>482000</v>
      </c>
      <c r="I110" s="9">
        <f t="shared" si="32"/>
        <v>0</v>
      </c>
      <c r="J110" s="9">
        <f t="shared" si="32"/>
        <v>0</v>
      </c>
      <c r="K110" s="9">
        <f t="shared" si="32"/>
        <v>0</v>
      </c>
      <c r="L110" s="9">
        <f t="shared" si="32"/>
        <v>0</v>
      </c>
      <c r="M110" s="9">
        <f t="shared" si="32"/>
        <v>0</v>
      </c>
      <c r="N110" s="55">
        <f t="shared" si="31"/>
        <v>493000</v>
      </c>
      <c r="O110" s="28" t="s">
        <v>55</v>
      </c>
    </row>
    <row r="111" spans="1:15" ht="32.25" customHeight="1" thickBot="1">
      <c r="A111" s="107"/>
      <c r="B111" s="86" t="s">
        <v>10</v>
      </c>
      <c r="C111" s="87"/>
      <c r="D111" s="56">
        <f>E111+F111</f>
        <v>433000</v>
      </c>
      <c r="E111" s="56">
        <v>0</v>
      </c>
      <c r="F111" s="56">
        <f>G111+H111+I111+J111+K111+L111+M111</f>
        <v>433000</v>
      </c>
      <c r="G111" s="56">
        <v>11000</v>
      </c>
      <c r="H111" s="56">
        <v>422000</v>
      </c>
      <c r="I111" s="56">
        <v>0</v>
      </c>
      <c r="J111" s="56">
        <v>0</v>
      </c>
      <c r="K111" s="56">
        <v>0</v>
      </c>
      <c r="L111" s="56">
        <v>0</v>
      </c>
      <c r="M111" s="56">
        <v>0</v>
      </c>
      <c r="N111" s="73">
        <f t="shared" si="31"/>
        <v>433000</v>
      </c>
      <c r="O111" s="19"/>
    </row>
    <row r="112" spans="1:15" ht="13.5" customHeight="1" thickBot="1">
      <c r="A112" s="107"/>
      <c r="B112" s="88" t="s">
        <v>8</v>
      </c>
      <c r="C112" s="81"/>
      <c r="D112" s="56">
        <f>E112+F112</f>
        <v>0</v>
      </c>
      <c r="E112" s="59">
        <v>0</v>
      </c>
      <c r="F112" s="56">
        <f>G112+H112+I112+J112+K112+L112+M112</f>
        <v>0</v>
      </c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73">
        <f t="shared" si="31"/>
        <v>0</v>
      </c>
      <c r="O112" s="20"/>
    </row>
    <row r="113" spans="1:15" ht="45.75" customHeight="1" thickBot="1">
      <c r="A113" s="107"/>
      <c r="B113" s="88" t="s">
        <v>9</v>
      </c>
      <c r="C113" s="81"/>
      <c r="D113" s="56">
        <f>E113+F113</f>
        <v>60000</v>
      </c>
      <c r="E113" s="59">
        <v>0</v>
      </c>
      <c r="F113" s="56">
        <f>G113+H113+I113+J113+K113+L113+M113</f>
        <v>60000</v>
      </c>
      <c r="G113" s="59">
        <v>0</v>
      </c>
      <c r="H113" s="59">
        <v>60000</v>
      </c>
      <c r="I113" s="59">
        <v>0</v>
      </c>
      <c r="J113" s="59">
        <v>0</v>
      </c>
      <c r="K113" s="59">
        <v>0</v>
      </c>
      <c r="L113" s="59">
        <v>0</v>
      </c>
      <c r="M113" s="59">
        <v>0</v>
      </c>
      <c r="N113" s="73">
        <f t="shared" si="31"/>
        <v>60000</v>
      </c>
      <c r="O113" s="20"/>
    </row>
    <row r="114" spans="1:15" ht="18" customHeight="1" thickBot="1">
      <c r="A114" s="108"/>
      <c r="B114" s="119" t="s">
        <v>29</v>
      </c>
      <c r="C114" s="83"/>
      <c r="D114" s="56">
        <f>E114+F114</f>
        <v>0</v>
      </c>
      <c r="E114" s="64">
        <v>0</v>
      </c>
      <c r="F114" s="56">
        <f>G114+H114+I114+J114+K114+L114+M114</f>
        <v>0</v>
      </c>
      <c r="G114" s="59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73">
        <f t="shared" si="31"/>
        <v>0</v>
      </c>
      <c r="O114" s="21"/>
    </row>
    <row r="115" spans="1:15" ht="17.25" customHeight="1" thickBot="1">
      <c r="A115" s="95" t="s">
        <v>47</v>
      </c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7"/>
    </row>
    <row r="116" spans="1:15" ht="42.75" customHeight="1" thickBot="1">
      <c r="A116" s="142" t="s">
        <v>46</v>
      </c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4"/>
    </row>
    <row r="117" spans="1:15" ht="18" customHeight="1" thickBot="1">
      <c r="A117" s="92" t="s">
        <v>61</v>
      </c>
      <c r="B117" s="93"/>
      <c r="C117" s="94"/>
      <c r="D117" s="30">
        <f>D118</f>
        <v>10000000</v>
      </c>
      <c r="E117" s="30">
        <f aca="true" t="shared" si="33" ref="E117:M117">E118</f>
        <v>0</v>
      </c>
      <c r="F117" s="30">
        <f t="shared" si="33"/>
        <v>10000000</v>
      </c>
      <c r="G117" s="30">
        <f t="shared" si="33"/>
        <v>0</v>
      </c>
      <c r="H117" s="30">
        <f t="shared" si="33"/>
        <v>5000000</v>
      </c>
      <c r="I117" s="30">
        <f t="shared" si="33"/>
        <v>5000000</v>
      </c>
      <c r="J117" s="30">
        <f t="shared" si="33"/>
        <v>0</v>
      </c>
      <c r="K117" s="30">
        <f t="shared" si="33"/>
        <v>0</v>
      </c>
      <c r="L117" s="30">
        <f t="shared" si="33"/>
        <v>0</v>
      </c>
      <c r="M117" s="30">
        <f t="shared" si="33"/>
        <v>0</v>
      </c>
      <c r="N117" s="75">
        <f aca="true" t="shared" si="34" ref="N117:N122">E117+F117</f>
        <v>10000000</v>
      </c>
      <c r="O117" s="29"/>
    </row>
    <row r="118" spans="1:15" ht="32.25" customHeight="1" thickBot="1">
      <c r="A118" s="107">
        <v>19</v>
      </c>
      <c r="B118" s="84" t="s">
        <v>14</v>
      </c>
      <c r="C118" s="85"/>
      <c r="D118" s="9">
        <f aca="true" t="shared" si="35" ref="D118:M118">SUM(D119:D122)</f>
        <v>10000000</v>
      </c>
      <c r="E118" s="9">
        <f t="shared" si="35"/>
        <v>0</v>
      </c>
      <c r="F118" s="9">
        <f t="shared" si="35"/>
        <v>10000000</v>
      </c>
      <c r="G118" s="9">
        <f t="shared" si="35"/>
        <v>0</v>
      </c>
      <c r="H118" s="9">
        <f t="shared" si="35"/>
        <v>5000000</v>
      </c>
      <c r="I118" s="9">
        <f t="shared" si="35"/>
        <v>5000000</v>
      </c>
      <c r="J118" s="9">
        <f t="shared" si="35"/>
        <v>0</v>
      </c>
      <c r="K118" s="9">
        <f t="shared" si="35"/>
        <v>0</v>
      </c>
      <c r="L118" s="9">
        <f t="shared" si="35"/>
        <v>0</v>
      </c>
      <c r="M118" s="9">
        <f t="shared" si="35"/>
        <v>0</v>
      </c>
      <c r="N118" s="55">
        <f t="shared" si="34"/>
        <v>10000000</v>
      </c>
      <c r="O118" s="28" t="s">
        <v>58</v>
      </c>
    </row>
    <row r="119" spans="1:15" ht="13.5" customHeight="1" thickBot="1">
      <c r="A119" s="107"/>
      <c r="B119" s="86" t="s">
        <v>10</v>
      </c>
      <c r="C119" s="87"/>
      <c r="D119" s="24">
        <v>2000000</v>
      </c>
      <c r="E119" s="56">
        <v>0</v>
      </c>
      <c r="F119" s="24">
        <f>G119+H119+I119+J119+K119+L119+M119</f>
        <v>2000000</v>
      </c>
      <c r="G119" s="56">
        <v>0</v>
      </c>
      <c r="H119" s="56">
        <v>1000000</v>
      </c>
      <c r="I119" s="56">
        <v>1000000</v>
      </c>
      <c r="J119" s="56">
        <v>0</v>
      </c>
      <c r="K119" s="56">
        <v>0</v>
      </c>
      <c r="L119" s="56">
        <v>0</v>
      </c>
      <c r="M119" s="56">
        <v>0</v>
      </c>
      <c r="N119" s="73">
        <f t="shared" si="34"/>
        <v>2000000</v>
      </c>
      <c r="O119" s="45"/>
    </row>
    <row r="120" spans="1:15" ht="13.5" customHeight="1" thickBot="1">
      <c r="A120" s="107"/>
      <c r="B120" s="88" t="s">
        <v>8</v>
      </c>
      <c r="C120" s="81"/>
      <c r="D120" s="24">
        <v>6000000</v>
      </c>
      <c r="E120" s="59">
        <v>0</v>
      </c>
      <c r="F120" s="24">
        <f>G120+H120+I120+J120+K120+L120+M120</f>
        <v>6000000</v>
      </c>
      <c r="G120" s="59">
        <v>0</v>
      </c>
      <c r="H120" s="59">
        <v>3000000</v>
      </c>
      <c r="I120" s="59">
        <v>3000000</v>
      </c>
      <c r="J120" s="59">
        <v>0</v>
      </c>
      <c r="K120" s="59">
        <v>0</v>
      </c>
      <c r="L120" s="59">
        <v>0</v>
      </c>
      <c r="M120" s="59">
        <v>0</v>
      </c>
      <c r="N120" s="73">
        <f t="shared" si="34"/>
        <v>6000000</v>
      </c>
      <c r="O120" s="20"/>
    </row>
    <row r="121" spans="1:15" ht="38.25" customHeight="1" thickBot="1">
      <c r="A121" s="107"/>
      <c r="B121" s="111" t="s">
        <v>9</v>
      </c>
      <c r="C121" s="112"/>
      <c r="D121" s="71">
        <v>0</v>
      </c>
      <c r="E121" s="71">
        <v>0</v>
      </c>
      <c r="F121" s="24">
        <f>G121+H121+I121+J121+K121+L121+M121</f>
        <v>0</v>
      </c>
      <c r="G121" s="71">
        <v>0</v>
      </c>
      <c r="H121" s="71">
        <v>0</v>
      </c>
      <c r="I121" s="71">
        <v>0</v>
      </c>
      <c r="J121" s="71">
        <v>0</v>
      </c>
      <c r="K121" s="71">
        <v>0</v>
      </c>
      <c r="L121" s="71">
        <v>0</v>
      </c>
      <c r="M121" s="71">
        <v>0</v>
      </c>
      <c r="N121" s="73">
        <f t="shared" si="34"/>
        <v>0</v>
      </c>
      <c r="O121" s="44"/>
    </row>
    <row r="122" spans="1:15" ht="14.25" customHeight="1" thickBot="1">
      <c r="A122" s="108"/>
      <c r="B122" s="105" t="s">
        <v>11</v>
      </c>
      <c r="C122" s="106"/>
      <c r="D122" s="72">
        <v>2000000</v>
      </c>
      <c r="E122" s="57">
        <v>0</v>
      </c>
      <c r="F122" s="24">
        <f>G122+H122+I122+J122+K122+L122+M122</f>
        <v>2000000</v>
      </c>
      <c r="G122" s="57">
        <v>0</v>
      </c>
      <c r="H122" s="57">
        <v>1000000</v>
      </c>
      <c r="I122" s="57">
        <v>1000000</v>
      </c>
      <c r="J122" s="57">
        <v>0</v>
      </c>
      <c r="K122" s="57">
        <v>0</v>
      </c>
      <c r="L122" s="57">
        <v>0</v>
      </c>
      <c r="M122" s="57">
        <v>0</v>
      </c>
      <c r="N122" s="73">
        <f t="shared" si="34"/>
        <v>2000000</v>
      </c>
      <c r="O122" s="18"/>
    </row>
    <row r="123" ht="16.5" customHeight="1" thickBot="1"/>
    <row r="124" spans="1:15" ht="17.25" customHeight="1" thickBot="1">
      <c r="A124" s="98"/>
      <c r="B124" s="31" t="s">
        <v>1</v>
      </c>
      <c r="C124" s="32"/>
      <c r="D124" s="154" t="s">
        <v>2</v>
      </c>
      <c r="E124" s="91" t="s">
        <v>3</v>
      </c>
      <c r="F124" s="91" t="s">
        <v>4</v>
      </c>
      <c r="G124" s="91" t="s">
        <v>5</v>
      </c>
      <c r="H124" s="91"/>
      <c r="I124" s="91"/>
      <c r="J124" s="91"/>
      <c r="K124" s="91"/>
      <c r="L124" s="91"/>
      <c r="M124" s="91"/>
      <c r="N124" s="91" t="s">
        <v>48</v>
      </c>
      <c r="O124" s="99" t="s">
        <v>7</v>
      </c>
    </row>
    <row r="125" spans="1:15" ht="41.25" customHeight="1" thickBot="1">
      <c r="A125" s="98"/>
      <c r="B125" s="33"/>
      <c r="C125" s="155" t="s">
        <v>56</v>
      </c>
      <c r="D125" s="154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100"/>
    </row>
    <row r="126" spans="1:15" ht="17.25" customHeight="1" thickBot="1">
      <c r="A126" s="98"/>
      <c r="B126" s="33"/>
      <c r="C126" s="155"/>
      <c r="D126" s="154"/>
      <c r="E126" s="91"/>
      <c r="F126" s="91"/>
      <c r="G126" s="91">
        <v>2008</v>
      </c>
      <c r="H126" s="91">
        <v>2009</v>
      </c>
      <c r="I126" s="102">
        <v>2010</v>
      </c>
      <c r="J126" s="91">
        <v>2011</v>
      </c>
      <c r="K126" s="91">
        <v>2012</v>
      </c>
      <c r="L126" s="91">
        <v>2013</v>
      </c>
      <c r="M126" s="91">
        <v>2014</v>
      </c>
      <c r="N126" s="91"/>
      <c r="O126" s="100"/>
    </row>
    <row r="127" spans="1:15" ht="13.5" thickBot="1">
      <c r="A127" s="98"/>
      <c r="B127" s="35"/>
      <c r="C127" s="34"/>
      <c r="D127" s="154"/>
      <c r="E127" s="91"/>
      <c r="F127" s="91"/>
      <c r="G127" s="91"/>
      <c r="H127" s="91"/>
      <c r="I127" s="102"/>
      <c r="J127" s="91"/>
      <c r="K127" s="91"/>
      <c r="L127" s="91"/>
      <c r="M127" s="91"/>
      <c r="N127" s="91"/>
      <c r="O127" s="101"/>
    </row>
    <row r="128" spans="2:15" ht="15.75" thickBot="1">
      <c r="B128" s="37"/>
      <c r="C128" s="36"/>
      <c r="D128" s="77">
        <f>D11+D70+D87+D100+D109+D117</f>
        <v>166662541.08</v>
      </c>
      <c r="E128" s="77">
        <f aca="true" t="shared" si="36" ref="E128:M128">E11+E70+E87+E100+E109+E117</f>
        <v>390832</v>
      </c>
      <c r="F128" s="77">
        <f t="shared" si="36"/>
        <v>166271709.08</v>
      </c>
      <c r="G128" s="77">
        <f t="shared" si="36"/>
        <v>1840904</v>
      </c>
      <c r="H128" s="77">
        <f t="shared" si="36"/>
        <v>31877436.93</v>
      </c>
      <c r="I128" s="77">
        <f t="shared" si="36"/>
        <v>53540050.15</v>
      </c>
      <c r="J128" s="77">
        <f t="shared" si="36"/>
        <v>41068000</v>
      </c>
      <c r="K128" s="77">
        <f t="shared" si="36"/>
        <v>18223318</v>
      </c>
      <c r="L128" s="77">
        <f t="shared" si="36"/>
        <v>0</v>
      </c>
      <c r="M128" s="77">
        <f t="shared" si="36"/>
        <v>0</v>
      </c>
      <c r="N128" s="77">
        <f>E128+F128</f>
        <v>166662541.08</v>
      </c>
      <c r="O128" s="3"/>
    </row>
    <row r="129" spans="2:15" ht="15.75" thickBot="1">
      <c r="B129" s="109" t="s">
        <v>10</v>
      </c>
      <c r="C129" s="110"/>
      <c r="D129" s="77">
        <f>D13+D18+D23+D28+D33+D38+D43+D48+D53+D58+D63+D72+D77+D82+D89+D94+D102+D111+D119</f>
        <v>32272083.95</v>
      </c>
      <c r="E129" s="77">
        <f aca="true" t="shared" si="37" ref="E129:M129">E13+E18+E23+E28+E33+E38+E43+E48+E53+E58+E63+E72+E77+E82+E89+E94+E102+E111+E119</f>
        <v>0</v>
      </c>
      <c r="F129" s="77">
        <f t="shared" si="37"/>
        <v>32272083.95</v>
      </c>
      <c r="G129" s="77">
        <f t="shared" si="37"/>
        <v>140904</v>
      </c>
      <c r="H129" s="77">
        <f t="shared" si="37"/>
        <v>13500215.22</v>
      </c>
      <c r="I129" s="77">
        <f t="shared" si="37"/>
        <v>13996964.73</v>
      </c>
      <c r="J129" s="77">
        <f t="shared" si="37"/>
        <v>4634000</v>
      </c>
      <c r="K129" s="77">
        <f t="shared" si="37"/>
        <v>0</v>
      </c>
      <c r="L129" s="77">
        <f t="shared" si="37"/>
        <v>0</v>
      </c>
      <c r="M129" s="77">
        <f t="shared" si="37"/>
        <v>0</v>
      </c>
      <c r="N129" s="77">
        <f>E129+F129</f>
        <v>32272083.95</v>
      </c>
      <c r="O129" s="1"/>
    </row>
    <row r="130" spans="2:15" ht="45.75" customHeight="1" thickBot="1">
      <c r="B130" s="103" t="s">
        <v>8</v>
      </c>
      <c r="C130" s="104"/>
      <c r="D130" s="77">
        <f>D14+D19+D24+D29+D34+D39+D44+D49+D54+D59+D64+D73+D78+D83+D90+D95+D103+D112+D120</f>
        <v>76196116.47</v>
      </c>
      <c r="E130" s="77">
        <f aca="true" t="shared" si="38" ref="E130:M130">E14+E19+E24+E29+E34+E39+E44+E49+E54+E59+E64+E73+E78+E83+E90+E95+E103+E112+E120</f>
        <v>0</v>
      </c>
      <c r="F130" s="77">
        <f t="shared" si="38"/>
        <v>76196116.47</v>
      </c>
      <c r="G130" s="77">
        <f t="shared" si="38"/>
        <v>0</v>
      </c>
      <c r="H130" s="77">
        <f t="shared" si="38"/>
        <v>14136031.05</v>
      </c>
      <c r="I130" s="77">
        <f t="shared" si="38"/>
        <v>27610085.42</v>
      </c>
      <c r="J130" s="77">
        <f t="shared" si="38"/>
        <v>21450000</v>
      </c>
      <c r="K130" s="77">
        <f t="shared" si="38"/>
        <v>13000000</v>
      </c>
      <c r="L130" s="77">
        <f t="shared" si="38"/>
        <v>0</v>
      </c>
      <c r="M130" s="77">
        <f t="shared" si="38"/>
        <v>0</v>
      </c>
      <c r="N130" s="77">
        <f>E130+F130</f>
        <v>76196116.47</v>
      </c>
      <c r="O130" s="2"/>
    </row>
    <row r="131" spans="2:15" ht="18" customHeight="1" thickBot="1">
      <c r="B131" s="103" t="s">
        <v>9</v>
      </c>
      <c r="C131" s="104"/>
      <c r="D131" s="77">
        <f>D15+D20+D25+D30+D35+D40+D45+D50+D55+D60+D65+D74+D79+D84+D91+D96+D104+D113+D121</f>
        <v>14883190.66</v>
      </c>
      <c r="E131" s="77">
        <f aca="true" t="shared" si="39" ref="E131:M131">E15+E20+E25+E30+E35+E40+E45+E50+E55+E60+E65+E74+E79+E84+E91+E96+E104+E113+E121</f>
        <v>0</v>
      </c>
      <c r="F131" s="77">
        <f t="shared" si="39"/>
        <v>14883190.66</v>
      </c>
      <c r="G131" s="77">
        <f t="shared" si="39"/>
        <v>0</v>
      </c>
      <c r="H131" s="77">
        <f t="shared" si="39"/>
        <v>5183190.66</v>
      </c>
      <c r="I131" s="77">
        <f t="shared" si="39"/>
        <v>6800000</v>
      </c>
      <c r="J131" s="77">
        <f t="shared" si="39"/>
        <v>2900000</v>
      </c>
      <c r="K131" s="77">
        <f t="shared" si="39"/>
        <v>0</v>
      </c>
      <c r="L131" s="77">
        <f t="shared" si="39"/>
        <v>0</v>
      </c>
      <c r="M131" s="77">
        <f t="shared" si="39"/>
        <v>0</v>
      </c>
      <c r="N131" s="77">
        <f>E131+F131</f>
        <v>14883190.66</v>
      </c>
      <c r="O131" s="10"/>
    </row>
    <row r="132" spans="2:15" ht="15.75" thickBot="1">
      <c r="B132" s="113" t="s">
        <v>11</v>
      </c>
      <c r="C132" s="114"/>
      <c r="D132" s="77">
        <f>D16+D21+D26+D31+D36+D41+D46+D51+D56+D61+D66+D75+D80+D85+D92+D97+D105+D114+D122</f>
        <v>43311150</v>
      </c>
      <c r="E132" s="77">
        <f aca="true" t="shared" si="40" ref="E132:M132">E16+E21+E26+E31+E36+E41+E46+E51+E56+E61+E66+E75+E80+E85+E92+E97+E105+E114+E122</f>
        <v>390832</v>
      </c>
      <c r="F132" s="77">
        <f t="shared" si="40"/>
        <v>42920318</v>
      </c>
      <c r="G132" s="77">
        <f t="shared" si="40"/>
        <v>1700000</v>
      </c>
      <c r="H132" s="77">
        <f t="shared" si="40"/>
        <v>9116000</v>
      </c>
      <c r="I132" s="77">
        <f t="shared" si="40"/>
        <v>14797000</v>
      </c>
      <c r="J132" s="77">
        <f t="shared" si="40"/>
        <v>12084000</v>
      </c>
      <c r="K132" s="77">
        <f t="shared" si="40"/>
        <v>5223318</v>
      </c>
      <c r="L132" s="77">
        <f t="shared" si="40"/>
        <v>0</v>
      </c>
      <c r="M132" s="77">
        <f t="shared" si="40"/>
        <v>0</v>
      </c>
      <c r="N132" s="77">
        <f>E132+F132</f>
        <v>43311150</v>
      </c>
      <c r="O132" s="2"/>
    </row>
    <row r="133" spans="1:15" ht="12.75">
      <c r="A133" s="38"/>
      <c r="B133" s="89"/>
      <c r="C133" s="8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40"/>
    </row>
    <row r="134" spans="1:15" ht="12.75">
      <c r="A134" s="38"/>
      <c r="B134" s="90"/>
      <c r="C134" s="90"/>
      <c r="D134" s="41"/>
      <c r="E134" s="41"/>
      <c r="F134" s="42"/>
      <c r="G134" s="42"/>
      <c r="H134" s="42"/>
      <c r="I134" s="42"/>
      <c r="J134" s="42"/>
      <c r="K134" s="42"/>
      <c r="L134" s="42"/>
      <c r="M134" s="42"/>
      <c r="N134" s="42"/>
      <c r="O134" s="41"/>
    </row>
    <row r="135" spans="1:15" ht="22.5" customHeight="1">
      <c r="A135" s="38"/>
      <c r="B135" s="79"/>
      <c r="C135" s="79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15" ht="16.5" customHeight="1">
      <c r="A136" s="38"/>
      <c r="B136" s="79"/>
      <c r="C136" s="79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15" ht="16.5" customHeight="1">
      <c r="A137" s="38"/>
      <c r="B137" s="79"/>
      <c r="C137" s="79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1:15" ht="50.25" customHeight="1">
      <c r="A138" s="38"/>
      <c r="B138" s="89"/>
      <c r="C138" s="89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38"/>
    </row>
    <row r="139" spans="1:15" s="43" customFormat="1" ht="19.5" customHeight="1">
      <c r="A139"/>
      <c r="B139" s="90"/>
      <c r="C139" s="90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38"/>
    </row>
    <row r="140" spans="2:15" ht="12.75" customHeight="1">
      <c r="B140" s="79"/>
      <c r="C140" s="79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38"/>
    </row>
    <row r="141" spans="2:15" ht="13.5" customHeight="1">
      <c r="B141" s="79"/>
      <c r="C141" s="7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40"/>
    </row>
    <row r="142" spans="2:15" ht="13.5" customHeight="1">
      <c r="B142" s="79"/>
      <c r="C142" s="79"/>
      <c r="D142" s="41"/>
      <c r="E142" s="41"/>
      <c r="F142" s="42"/>
      <c r="G142" s="42"/>
      <c r="H142" s="42"/>
      <c r="I142" s="42"/>
      <c r="J142" s="42"/>
      <c r="K142" s="42"/>
      <c r="L142" s="42"/>
      <c r="M142" s="42"/>
      <c r="N142" s="42"/>
      <c r="O142" s="41"/>
    </row>
    <row r="143" spans="2:15" ht="20.25" customHeight="1">
      <c r="B143" s="89"/>
      <c r="C143" s="89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2:15" ht="23.25" customHeight="1">
      <c r="B144" s="90"/>
      <c r="C144" s="90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</row>
    <row r="145" spans="2:15" ht="18.75" customHeight="1">
      <c r="B145" s="79"/>
      <c r="C145" s="79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2:15" ht="19.5" customHeight="1">
      <c r="B146" s="79"/>
      <c r="C146" s="7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40"/>
    </row>
    <row r="147" spans="2:15" ht="15.75" customHeight="1">
      <c r="B147" s="79"/>
      <c r="C147" s="79"/>
      <c r="D147" s="41"/>
      <c r="E147" s="41"/>
      <c r="F147" s="42"/>
      <c r="G147" s="42"/>
      <c r="H147" s="42"/>
      <c r="I147" s="42"/>
      <c r="J147" s="42"/>
      <c r="K147" s="42"/>
      <c r="L147" s="42"/>
      <c r="M147" s="42"/>
      <c r="N147" s="42"/>
      <c r="O147" s="41"/>
    </row>
    <row r="148" spans="2:15" ht="25.5" customHeight="1">
      <c r="B148" s="38"/>
      <c r="C148" s="38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</row>
    <row r="149" spans="2:15" ht="22.5" customHeight="1">
      <c r="B149" s="38"/>
      <c r="C149" s="38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</row>
    <row r="150" spans="4:15" ht="21" customHeight="1"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</row>
    <row r="151" ht="21.75" customHeight="1"/>
    <row r="152" ht="24.75" customHeight="1"/>
    <row r="153" ht="35.25" customHeight="1"/>
    <row r="157" ht="20.25" customHeight="1"/>
    <row r="158" ht="32.25" customHeight="1"/>
    <row r="159" spans="16:39" ht="12.75"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</row>
    <row r="160" spans="16:39" ht="12.75"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</row>
    <row r="161" spans="16:39" ht="12.75"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</row>
    <row r="162" spans="16:39" ht="12.75"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</row>
    <row r="163" spans="16:39" ht="12.75"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</row>
    <row r="164" spans="16:39" ht="12.75"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</row>
    <row r="165" spans="16:39" ht="12.75"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</row>
    <row r="166" spans="16:39" ht="12.75"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</row>
    <row r="167" spans="16:39" ht="12.75"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</row>
    <row r="168" spans="16:39" ht="12.75"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</row>
    <row r="169" spans="16:39" ht="12.75"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</row>
    <row r="170" spans="16:17" ht="12.75">
      <c r="P170" s="43"/>
      <c r="Q170" s="43"/>
    </row>
  </sheetData>
  <sheetProtection/>
  <mergeCells count="176">
    <mergeCell ref="A68:O68"/>
    <mergeCell ref="B64:C64"/>
    <mergeCell ref="B65:C65"/>
    <mergeCell ref="B66:C66"/>
    <mergeCell ref="B42:C42"/>
    <mergeCell ref="B43:C43"/>
    <mergeCell ref="B44:C44"/>
    <mergeCell ref="B16:C16"/>
    <mergeCell ref="A86:O86"/>
    <mergeCell ref="K126:K127"/>
    <mergeCell ref="B37:C37"/>
    <mergeCell ref="A62:A66"/>
    <mergeCell ref="B62:C62"/>
    <mergeCell ref="B52:C52"/>
    <mergeCell ref="B54:C54"/>
    <mergeCell ref="B39:C39"/>
    <mergeCell ref="B40:C40"/>
    <mergeCell ref="B32:C32"/>
    <mergeCell ref="B34:C34"/>
    <mergeCell ref="B35:C35"/>
    <mergeCell ref="B36:C36"/>
    <mergeCell ref="D124:D127"/>
    <mergeCell ref="C125:C126"/>
    <mergeCell ref="B41:C41"/>
    <mergeCell ref="B55:C55"/>
    <mergeCell ref="B56:C56"/>
    <mergeCell ref="B47:C47"/>
    <mergeCell ref="B90:C90"/>
    <mergeCell ref="B91:C91"/>
    <mergeCell ref="C69:O69"/>
    <mergeCell ref="B76:C76"/>
    <mergeCell ref="B77:C77"/>
    <mergeCell ref="A71:A75"/>
    <mergeCell ref="A76:A80"/>
    <mergeCell ref="B75:C75"/>
    <mergeCell ref="A70:C70"/>
    <mergeCell ref="B81:C81"/>
    <mergeCell ref="A100:C100"/>
    <mergeCell ref="B97:C97"/>
    <mergeCell ref="B78:C78"/>
    <mergeCell ref="B79:C79"/>
    <mergeCell ref="B80:C80"/>
    <mergeCell ref="B93:C93"/>
    <mergeCell ref="B88:C88"/>
    <mergeCell ref="A87:C87"/>
    <mergeCell ref="A88:A92"/>
    <mergeCell ref="B89:C89"/>
    <mergeCell ref="A106:O107"/>
    <mergeCell ref="B114:C114"/>
    <mergeCell ref="A109:C109"/>
    <mergeCell ref="B94:C94"/>
    <mergeCell ref="B92:C92"/>
    <mergeCell ref="A108:O108"/>
    <mergeCell ref="B96:C96"/>
    <mergeCell ref="A93:A97"/>
    <mergeCell ref="A98:O98"/>
    <mergeCell ref="B105:C105"/>
    <mergeCell ref="B95:C95"/>
    <mergeCell ref="A99:O99"/>
    <mergeCell ref="B104:C104"/>
    <mergeCell ref="B101:C101"/>
    <mergeCell ref="A101:A105"/>
    <mergeCell ref="A116:O116"/>
    <mergeCell ref="B102:C102"/>
    <mergeCell ref="B103:C103"/>
    <mergeCell ref="B110:C110"/>
    <mergeCell ref="B111:C111"/>
    <mergeCell ref="B30:C30"/>
    <mergeCell ref="A57:A61"/>
    <mergeCell ref="B45:C45"/>
    <mergeCell ref="B46:C46"/>
    <mergeCell ref="B57:C57"/>
    <mergeCell ref="B59:C59"/>
    <mergeCell ref="B61:C61"/>
    <mergeCell ref="B60:C60"/>
    <mergeCell ref="A52:A56"/>
    <mergeCell ref="A47:A51"/>
    <mergeCell ref="A22:A26"/>
    <mergeCell ref="A12:A16"/>
    <mergeCell ref="B14:C14"/>
    <mergeCell ref="B15:C15"/>
    <mergeCell ref="A42:A46"/>
    <mergeCell ref="B17:C17"/>
    <mergeCell ref="B18:C18"/>
    <mergeCell ref="B19:C19"/>
    <mergeCell ref="A17:A21"/>
    <mergeCell ref="B31:C31"/>
    <mergeCell ref="B5:C8"/>
    <mergeCell ref="A11:C11"/>
    <mergeCell ref="D5:D8"/>
    <mergeCell ref="A37:A41"/>
    <mergeCell ref="B23:C23"/>
    <mergeCell ref="B24:C24"/>
    <mergeCell ref="B25:C25"/>
    <mergeCell ref="B26:C26"/>
    <mergeCell ref="A32:A36"/>
    <mergeCell ref="B38:C38"/>
    <mergeCell ref="J7:J8"/>
    <mergeCell ref="G7:G8"/>
    <mergeCell ref="A5:A8"/>
    <mergeCell ref="B12:C12"/>
    <mergeCell ref="A10:O10"/>
    <mergeCell ref="G5:M6"/>
    <mergeCell ref="K7:K8"/>
    <mergeCell ref="L7:L8"/>
    <mergeCell ref="M7:M8"/>
    <mergeCell ref="E5:E8"/>
    <mergeCell ref="B21:C21"/>
    <mergeCell ref="A27:A31"/>
    <mergeCell ref="B22:C22"/>
    <mergeCell ref="B63:C63"/>
    <mergeCell ref="A9:O9"/>
    <mergeCell ref="N5:N8"/>
    <mergeCell ref="O5:O8"/>
    <mergeCell ref="F5:F8"/>
    <mergeCell ref="H7:H8"/>
    <mergeCell ref="I7:I8"/>
    <mergeCell ref="B82:C82"/>
    <mergeCell ref="B83:C83"/>
    <mergeCell ref="B84:C84"/>
    <mergeCell ref="A81:A85"/>
    <mergeCell ref="B13:C13"/>
    <mergeCell ref="B27:C27"/>
    <mergeCell ref="B28:C28"/>
    <mergeCell ref="B29:C29"/>
    <mergeCell ref="B20:C20"/>
    <mergeCell ref="B85:C85"/>
    <mergeCell ref="B137:C137"/>
    <mergeCell ref="A118:A122"/>
    <mergeCell ref="B133:C133"/>
    <mergeCell ref="B134:C134"/>
    <mergeCell ref="A110:A114"/>
    <mergeCell ref="B129:C129"/>
    <mergeCell ref="B135:C135"/>
    <mergeCell ref="B121:C121"/>
    <mergeCell ref="B136:C136"/>
    <mergeCell ref="B132:C132"/>
    <mergeCell ref="E124:E127"/>
    <mergeCell ref="B120:C120"/>
    <mergeCell ref="B119:C119"/>
    <mergeCell ref="B130:C130"/>
    <mergeCell ref="B122:C122"/>
    <mergeCell ref="B131:C131"/>
    <mergeCell ref="L126:L127"/>
    <mergeCell ref="M126:M127"/>
    <mergeCell ref="G124:M125"/>
    <mergeCell ref="H126:H127"/>
    <mergeCell ref="I126:I127"/>
    <mergeCell ref="J126:J127"/>
    <mergeCell ref="F124:F127"/>
    <mergeCell ref="B112:C112"/>
    <mergeCell ref="B113:C113"/>
    <mergeCell ref="B118:C118"/>
    <mergeCell ref="N124:N127"/>
    <mergeCell ref="G126:G127"/>
    <mergeCell ref="A117:C117"/>
    <mergeCell ref="A115:O115"/>
    <mergeCell ref="A124:A127"/>
    <mergeCell ref="O124:O127"/>
    <mergeCell ref="B143:C143"/>
    <mergeCell ref="B144:C144"/>
    <mergeCell ref="B138:C138"/>
    <mergeCell ref="B139:C139"/>
    <mergeCell ref="B140:C140"/>
    <mergeCell ref="B141:C141"/>
    <mergeCell ref="B142:C142"/>
    <mergeCell ref="B145:C145"/>
    <mergeCell ref="B146:C146"/>
    <mergeCell ref="B147:C147"/>
    <mergeCell ref="B49:C49"/>
    <mergeCell ref="B50:C50"/>
    <mergeCell ref="B51:C51"/>
    <mergeCell ref="B71:C71"/>
    <mergeCell ref="B72:C72"/>
    <mergeCell ref="B73:C73"/>
    <mergeCell ref="B74:C74"/>
  </mergeCells>
  <printOptions/>
  <pageMargins left="0.75" right="0.75" top="1" bottom="1" header="0.5" footer="0.5"/>
  <pageSetup horizontalDpi="600" verticalDpi="600" orientation="landscape" paperSize="8" scale="60" r:id="rId1"/>
  <rowBreaks count="2" manualBreakCount="2">
    <brk id="56" max="14" man="1"/>
    <brk id="9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75" zoomScaleSheetLayoutView="75" zoomScalePageLayoutView="0" workbookViewId="0" topLeftCell="A1">
      <selection activeCell="A1" sqref="A1:O2"/>
    </sheetView>
  </sheetViews>
  <sheetFormatPr defaultColWidth="9.140625" defaultRowHeight="12.75"/>
  <cols>
    <col min="1" max="1" width="9.421875" style="0" bestFit="1" customWidth="1"/>
    <col min="3" max="3" width="28.8515625" style="0" customWidth="1"/>
    <col min="4" max="4" width="14.00390625" style="0" bestFit="1" customWidth="1"/>
    <col min="5" max="5" width="9.57421875" style="0" bestFit="1" customWidth="1"/>
    <col min="6" max="6" width="14.00390625" style="0" bestFit="1" customWidth="1"/>
    <col min="7" max="7" width="9.57421875" style="0" bestFit="1" customWidth="1"/>
    <col min="8" max="10" width="12.8515625" style="0" bestFit="1" customWidth="1"/>
    <col min="11" max="11" width="11.140625" style="0" bestFit="1" customWidth="1"/>
    <col min="12" max="13" width="9.57421875" style="0" bestFit="1" customWidth="1"/>
    <col min="14" max="14" width="6.8515625" style="0" customWidth="1"/>
    <col min="15" max="15" width="17.140625" style="0" customWidth="1"/>
  </cols>
  <sheetData>
    <row r="1" spans="1:4" ht="15">
      <c r="A1" s="47" t="s">
        <v>70</v>
      </c>
      <c r="B1" s="46"/>
      <c r="C1" s="46"/>
      <c r="D1" s="46"/>
    </row>
    <row r="3" spans="1:4" ht="15">
      <c r="A3" s="47" t="s">
        <v>62</v>
      </c>
      <c r="B3" s="48"/>
      <c r="C3" s="48"/>
      <c r="D3" s="48"/>
    </row>
    <row r="4" ht="13.5" thickBot="1"/>
    <row r="5" spans="1:15" ht="13.5" thickBot="1">
      <c r="A5" s="129" t="s">
        <v>0</v>
      </c>
      <c r="B5" s="123" t="s">
        <v>1</v>
      </c>
      <c r="C5" s="123"/>
      <c r="D5" s="139" t="s">
        <v>2</v>
      </c>
      <c r="E5" s="123" t="s">
        <v>3</v>
      </c>
      <c r="F5" s="123" t="s">
        <v>4</v>
      </c>
      <c r="G5" s="123" t="s">
        <v>5</v>
      </c>
      <c r="H5" s="123"/>
      <c r="I5" s="123"/>
      <c r="J5" s="123"/>
      <c r="K5" s="123"/>
      <c r="L5" s="123"/>
      <c r="M5" s="123"/>
      <c r="N5" s="123" t="s">
        <v>6</v>
      </c>
      <c r="O5" s="124" t="s">
        <v>7</v>
      </c>
    </row>
    <row r="6" spans="1:15" ht="13.5" thickBot="1">
      <c r="A6" s="130"/>
      <c r="B6" s="123"/>
      <c r="C6" s="123"/>
      <c r="D6" s="139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5"/>
    </row>
    <row r="7" spans="1:15" ht="13.5" thickBot="1">
      <c r="A7" s="130"/>
      <c r="B7" s="123"/>
      <c r="C7" s="123"/>
      <c r="D7" s="139"/>
      <c r="E7" s="123"/>
      <c r="F7" s="123"/>
      <c r="G7" s="123">
        <v>2008</v>
      </c>
      <c r="H7" s="123">
        <v>2009</v>
      </c>
      <c r="I7" s="128">
        <v>2010</v>
      </c>
      <c r="J7" s="123">
        <v>2011</v>
      </c>
      <c r="K7" s="123">
        <v>2012</v>
      </c>
      <c r="L7" s="123">
        <v>2013</v>
      </c>
      <c r="M7" s="123">
        <v>2014</v>
      </c>
      <c r="N7" s="123"/>
      <c r="O7" s="125"/>
    </row>
    <row r="8" spans="1:15" ht="13.5" thickBot="1">
      <c r="A8" s="131"/>
      <c r="B8" s="123"/>
      <c r="C8" s="123"/>
      <c r="D8" s="139"/>
      <c r="E8" s="123"/>
      <c r="F8" s="123"/>
      <c r="G8" s="123"/>
      <c r="H8" s="123"/>
      <c r="I8" s="128"/>
      <c r="J8" s="123"/>
      <c r="K8" s="123"/>
      <c r="L8" s="123"/>
      <c r="M8" s="123"/>
      <c r="N8" s="123"/>
      <c r="O8" s="162"/>
    </row>
    <row r="9" spans="1:15" ht="34.5" customHeight="1" thickBot="1">
      <c r="A9" s="115">
        <v>1</v>
      </c>
      <c r="B9" s="153" t="s">
        <v>17</v>
      </c>
      <c r="C9" s="118"/>
      <c r="D9" s="51">
        <v>473848</v>
      </c>
      <c r="E9" s="52">
        <v>0</v>
      </c>
      <c r="F9" s="51">
        <v>473848</v>
      </c>
      <c r="G9" s="52">
        <v>0</v>
      </c>
      <c r="H9" s="52">
        <v>0</v>
      </c>
      <c r="I9" s="52">
        <f>SUM(I10:I12)</f>
        <v>308001</v>
      </c>
      <c r="J9" s="52">
        <v>165847</v>
      </c>
      <c r="K9" s="52">
        <f>SUM(K10:K13)</f>
        <v>0</v>
      </c>
      <c r="L9" s="52">
        <f>SUM(L10:L13)</f>
        <v>0</v>
      </c>
      <c r="M9" s="52">
        <f>SUM(M10:M13)</f>
        <v>0</v>
      </c>
      <c r="N9" s="52"/>
      <c r="O9" s="158" t="s">
        <v>55</v>
      </c>
    </row>
    <row r="10" spans="1:15" ht="16.5" thickBot="1">
      <c r="A10" s="107"/>
      <c r="B10" s="109" t="s">
        <v>10</v>
      </c>
      <c r="C10" s="110"/>
      <c r="D10" s="50">
        <v>331694</v>
      </c>
      <c r="E10" s="53">
        <v>0</v>
      </c>
      <c r="F10" s="50">
        <v>331694</v>
      </c>
      <c r="G10" s="53">
        <v>0</v>
      </c>
      <c r="H10" s="53">
        <v>0</v>
      </c>
      <c r="I10" s="53">
        <v>165847</v>
      </c>
      <c r="J10" s="53">
        <v>165847</v>
      </c>
      <c r="K10" s="53">
        <v>0</v>
      </c>
      <c r="L10" s="53">
        <v>0</v>
      </c>
      <c r="M10" s="53">
        <v>0</v>
      </c>
      <c r="N10" s="53"/>
      <c r="O10" s="159"/>
    </row>
    <row r="11" spans="1:15" ht="16.5" thickBot="1">
      <c r="A11" s="107"/>
      <c r="B11" s="103" t="s">
        <v>8</v>
      </c>
      <c r="C11" s="104"/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/>
      <c r="O11" s="159"/>
    </row>
    <row r="12" spans="1:15" ht="16.5" thickBot="1">
      <c r="A12" s="107"/>
      <c r="B12" s="103" t="s">
        <v>9</v>
      </c>
      <c r="C12" s="104"/>
      <c r="D12" s="53">
        <v>142154</v>
      </c>
      <c r="E12" s="53">
        <v>0</v>
      </c>
      <c r="F12" s="53">
        <v>142154</v>
      </c>
      <c r="G12" s="53">
        <v>0</v>
      </c>
      <c r="H12" s="53">
        <v>0</v>
      </c>
      <c r="I12" s="53">
        <v>142154</v>
      </c>
      <c r="J12" s="53">
        <v>0</v>
      </c>
      <c r="K12" s="53">
        <v>0</v>
      </c>
      <c r="L12" s="53">
        <v>0</v>
      </c>
      <c r="M12" s="53">
        <v>0</v>
      </c>
      <c r="N12" s="53"/>
      <c r="O12" s="159"/>
    </row>
    <row r="13" spans="1:15" ht="16.5" thickBot="1">
      <c r="A13" s="108"/>
      <c r="B13" s="160" t="s">
        <v>11</v>
      </c>
      <c r="C13" s="161"/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/>
      <c r="O13" s="159"/>
    </row>
    <row r="14" spans="1:15" ht="36" customHeight="1" thickBot="1">
      <c r="A14" s="115">
        <v>2</v>
      </c>
      <c r="B14" s="153" t="s">
        <v>18</v>
      </c>
      <c r="C14" s="118"/>
      <c r="D14" s="51">
        <f>SUM(D15:D17)</f>
        <v>345992</v>
      </c>
      <c r="E14" s="52">
        <v>0</v>
      </c>
      <c r="F14" s="51">
        <v>345992</v>
      </c>
      <c r="G14" s="52">
        <v>0</v>
      </c>
      <c r="H14" s="52">
        <v>0</v>
      </c>
      <c r="I14" s="52">
        <v>0</v>
      </c>
      <c r="J14" s="52">
        <f>SUM(J15:J17)</f>
        <v>224895</v>
      </c>
      <c r="K14" s="52">
        <v>121097</v>
      </c>
      <c r="L14" s="52">
        <v>0</v>
      </c>
      <c r="M14" s="52">
        <v>0</v>
      </c>
      <c r="N14" s="52"/>
      <c r="O14" s="158" t="s">
        <v>55</v>
      </c>
    </row>
    <row r="15" spans="1:15" ht="16.5" thickBot="1">
      <c r="A15" s="107"/>
      <c r="B15" s="109" t="s">
        <v>10</v>
      </c>
      <c r="C15" s="110"/>
      <c r="D15" s="50">
        <v>242194</v>
      </c>
      <c r="E15" s="53">
        <v>0</v>
      </c>
      <c r="F15" s="50">
        <v>242194</v>
      </c>
      <c r="G15" s="53">
        <v>0</v>
      </c>
      <c r="H15" s="53">
        <v>0</v>
      </c>
      <c r="I15" s="50">
        <v>0</v>
      </c>
      <c r="J15" s="53">
        <v>121097</v>
      </c>
      <c r="K15" s="53">
        <v>121097</v>
      </c>
      <c r="L15" s="53">
        <v>0</v>
      </c>
      <c r="M15" s="53">
        <v>0</v>
      </c>
      <c r="N15" s="53"/>
      <c r="O15" s="159"/>
    </row>
    <row r="16" spans="1:15" ht="16.5" thickBot="1">
      <c r="A16" s="107"/>
      <c r="B16" s="103" t="s">
        <v>8</v>
      </c>
      <c r="C16" s="104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/>
      <c r="O16" s="159"/>
    </row>
    <row r="17" spans="1:15" ht="16.5" thickBot="1">
      <c r="A17" s="107"/>
      <c r="B17" s="103" t="s">
        <v>9</v>
      </c>
      <c r="C17" s="104"/>
      <c r="D17" s="53">
        <v>103798</v>
      </c>
      <c r="E17" s="53">
        <v>0</v>
      </c>
      <c r="F17" s="53">
        <v>103798</v>
      </c>
      <c r="G17" s="53">
        <v>0</v>
      </c>
      <c r="H17" s="53">
        <v>0</v>
      </c>
      <c r="I17" s="53">
        <v>0</v>
      </c>
      <c r="J17" s="53">
        <v>103798</v>
      </c>
      <c r="K17" s="53">
        <v>0</v>
      </c>
      <c r="L17" s="53">
        <v>0</v>
      </c>
      <c r="M17" s="53">
        <v>0</v>
      </c>
      <c r="N17" s="53"/>
      <c r="O17" s="159"/>
    </row>
    <row r="18" spans="1:15" ht="16.5" thickBot="1">
      <c r="A18" s="108"/>
      <c r="B18" s="160" t="s">
        <v>11</v>
      </c>
      <c r="C18" s="161"/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/>
      <c r="O18" s="159"/>
    </row>
    <row r="19" spans="1:15" ht="30.75" customHeight="1" thickBot="1">
      <c r="A19" s="115">
        <v>3</v>
      </c>
      <c r="B19" s="153" t="s">
        <v>19</v>
      </c>
      <c r="C19" s="118"/>
      <c r="D19" s="51">
        <f>SUM(D20:D22)</f>
        <v>1782426</v>
      </c>
      <c r="E19" s="52">
        <v>0</v>
      </c>
      <c r="F19" s="51">
        <v>1782426</v>
      </c>
      <c r="G19" s="52">
        <v>0</v>
      </c>
      <c r="H19" s="52">
        <v>0</v>
      </c>
      <c r="I19" s="52">
        <v>0</v>
      </c>
      <c r="J19" s="52">
        <f>SUM(J20:J22)</f>
        <v>1158577</v>
      </c>
      <c r="K19" s="52">
        <v>623849</v>
      </c>
      <c r="L19" s="52">
        <v>0</v>
      </c>
      <c r="M19" s="52">
        <v>0</v>
      </c>
      <c r="N19" s="52"/>
      <c r="O19" s="158" t="s">
        <v>55</v>
      </c>
    </row>
    <row r="20" spans="1:15" ht="16.5" thickBot="1">
      <c r="A20" s="107"/>
      <c r="B20" s="109" t="s">
        <v>10</v>
      </c>
      <c r="C20" s="110"/>
      <c r="D20" s="53">
        <v>1247698</v>
      </c>
      <c r="E20" s="53">
        <v>0</v>
      </c>
      <c r="F20" s="53">
        <v>1247698</v>
      </c>
      <c r="G20" s="53">
        <v>0</v>
      </c>
      <c r="H20" s="53">
        <v>0</v>
      </c>
      <c r="I20" s="53">
        <v>0</v>
      </c>
      <c r="J20" s="53">
        <v>623849</v>
      </c>
      <c r="K20" s="53">
        <v>623849</v>
      </c>
      <c r="L20" s="53">
        <v>0</v>
      </c>
      <c r="M20" s="53">
        <v>0</v>
      </c>
      <c r="N20" s="53"/>
      <c r="O20" s="159"/>
    </row>
    <row r="21" spans="1:15" ht="16.5" thickBot="1">
      <c r="A21" s="107"/>
      <c r="B21" s="103" t="s">
        <v>8</v>
      </c>
      <c r="C21" s="104"/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/>
      <c r="O21" s="159"/>
    </row>
    <row r="22" spans="1:15" ht="16.5" thickBot="1">
      <c r="A22" s="107"/>
      <c r="B22" s="103" t="s">
        <v>9</v>
      </c>
      <c r="C22" s="104"/>
      <c r="D22" s="53">
        <v>534728</v>
      </c>
      <c r="E22" s="53">
        <v>0</v>
      </c>
      <c r="F22" s="53">
        <v>534728</v>
      </c>
      <c r="G22" s="53">
        <v>0</v>
      </c>
      <c r="H22" s="53">
        <v>0</v>
      </c>
      <c r="I22" s="53">
        <v>0</v>
      </c>
      <c r="J22" s="53">
        <v>534728</v>
      </c>
      <c r="K22" s="53">
        <v>0</v>
      </c>
      <c r="L22" s="53">
        <v>0</v>
      </c>
      <c r="M22" s="53">
        <v>0</v>
      </c>
      <c r="N22" s="53"/>
      <c r="O22" s="159"/>
    </row>
    <row r="23" spans="1:15" ht="16.5" thickBot="1">
      <c r="A23" s="108"/>
      <c r="B23" s="160" t="s">
        <v>11</v>
      </c>
      <c r="C23" s="161"/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/>
      <c r="O23" s="159"/>
    </row>
    <row r="24" spans="1:15" ht="26.25" customHeight="1" thickBot="1">
      <c r="A24" s="115">
        <v>4</v>
      </c>
      <c r="B24" s="153" t="s">
        <v>21</v>
      </c>
      <c r="C24" s="118"/>
      <c r="D24" s="51">
        <f>SUM(D25:D27)</f>
        <v>848796</v>
      </c>
      <c r="E24" s="52">
        <f>SUM(E25:E28)</f>
        <v>0</v>
      </c>
      <c r="F24" s="51">
        <v>848796</v>
      </c>
      <c r="G24" s="52">
        <v>0</v>
      </c>
      <c r="H24" s="52">
        <v>0</v>
      </c>
      <c r="I24" s="52">
        <v>0</v>
      </c>
      <c r="J24" s="52">
        <f>SUM(J25:J27)</f>
        <v>551718</v>
      </c>
      <c r="K24" s="52">
        <v>297078</v>
      </c>
      <c r="L24" s="52">
        <v>0</v>
      </c>
      <c r="M24" s="52">
        <v>0</v>
      </c>
      <c r="N24" s="52"/>
      <c r="O24" s="158" t="s">
        <v>55</v>
      </c>
    </row>
    <row r="25" spans="1:15" ht="16.5" thickBot="1">
      <c r="A25" s="107"/>
      <c r="B25" s="109" t="s">
        <v>10</v>
      </c>
      <c r="C25" s="110"/>
      <c r="D25" s="53">
        <v>594157</v>
      </c>
      <c r="E25" s="53">
        <v>0</v>
      </c>
      <c r="F25" s="53">
        <v>594157</v>
      </c>
      <c r="G25" s="53">
        <v>0</v>
      </c>
      <c r="H25" s="53">
        <v>0</v>
      </c>
      <c r="I25" s="53">
        <v>0</v>
      </c>
      <c r="J25" s="53">
        <v>297079</v>
      </c>
      <c r="K25" s="53">
        <v>297078</v>
      </c>
      <c r="L25" s="53">
        <v>0</v>
      </c>
      <c r="M25" s="53">
        <v>0</v>
      </c>
      <c r="N25" s="53"/>
      <c r="O25" s="159"/>
    </row>
    <row r="26" spans="1:15" ht="16.5" thickBot="1">
      <c r="A26" s="107"/>
      <c r="B26" s="103" t="s">
        <v>8</v>
      </c>
      <c r="C26" s="104"/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/>
      <c r="O26" s="159"/>
    </row>
    <row r="27" spans="1:15" ht="16.5" thickBot="1">
      <c r="A27" s="107"/>
      <c r="B27" s="103" t="s">
        <v>9</v>
      </c>
      <c r="C27" s="104"/>
      <c r="D27" s="53">
        <v>254639</v>
      </c>
      <c r="E27" s="53">
        <v>0</v>
      </c>
      <c r="F27" s="53">
        <v>254639</v>
      </c>
      <c r="G27" s="53">
        <v>0</v>
      </c>
      <c r="H27" s="53">
        <v>0</v>
      </c>
      <c r="I27" s="53">
        <v>0</v>
      </c>
      <c r="J27" s="53">
        <v>254639</v>
      </c>
      <c r="K27" s="53">
        <v>0</v>
      </c>
      <c r="L27" s="53">
        <v>0</v>
      </c>
      <c r="M27" s="53">
        <v>0</v>
      </c>
      <c r="N27" s="53"/>
      <c r="O27" s="159"/>
    </row>
    <row r="28" spans="1:15" ht="16.5" thickBot="1">
      <c r="A28" s="108"/>
      <c r="B28" s="160" t="s">
        <v>11</v>
      </c>
      <c r="C28" s="161"/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/>
      <c r="N28" s="53"/>
      <c r="O28" s="159"/>
    </row>
    <row r="29" spans="1:15" ht="29.25" customHeight="1" thickBot="1">
      <c r="A29" s="115">
        <v>5</v>
      </c>
      <c r="B29" s="153" t="s">
        <v>22</v>
      </c>
      <c r="C29" s="118"/>
      <c r="D29" s="51">
        <f>SUM(D30:D32)</f>
        <v>3329745</v>
      </c>
      <c r="E29" s="52">
        <v>0</v>
      </c>
      <c r="F29" s="51">
        <v>3329745</v>
      </c>
      <c r="G29" s="52">
        <v>0</v>
      </c>
      <c r="H29" s="52">
        <v>0</v>
      </c>
      <c r="I29" s="52">
        <f>SUM(I30:I32)</f>
        <v>2164335</v>
      </c>
      <c r="J29" s="52">
        <v>1165410</v>
      </c>
      <c r="K29" s="52">
        <v>0</v>
      </c>
      <c r="L29" s="52">
        <v>0</v>
      </c>
      <c r="M29" s="52">
        <v>0</v>
      </c>
      <c r="N29" s="52"/>
      <c r="O29" s="158" t="s">
        <v>55</v>
      </c>
    </row>
    <row r="30" spans="1:15" ht="16.5" thickBot="1">
      <c r="A30" s="107"/>
      <c r="B30" s="109" t="s">
        <v>10</v>
      </c>
      <c r="C30" s="110"/>
      <c r="D30" s="53">
        <v>2330821</v>
      </c>
      <c r="E30" s="53">
        <v>0</v>
      </c>
      <c r="F30" s="53">
        <v>2330821</v>
      </c>
      <c r="G30" s="53">
        <v>0</v>
      </c>
      <c r="H30" s="53">
        <v>0</v>
      </c>
      <c r="I30" s="53">
        <v>1165411</v>
      </c>
      <c r="J30" s="53">
        <v>1165410</v>
      </c>
      <c r="K30" s="53">
        <v>0</v>
      </c>
      <c r="L30" s="53">
        <v>0</v>
      </c>
      <c r="M30" s="53">
        <v>0</v>
      </c>
      <c r="N30" s="53"/>
      <c r="O30" s="159"/>
    </row>
    <row r="31" spans="1:15" ht="16.5" thickBot="1">
      <c r="A31" s="107"/>
      <c r="B31" s="103" t="s">
        <v>8</v>
      </c>
      <c r="C31" s="104"/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/>
      <c r="O31" s="159"/>
    </row>
    <row r="32" spans="1:15" ht="16.5" thickBot="1">
      <c r="A32" s="107"/>
      <c r="B32" s="103" t="s">
        <v>9</v>
      </c>
      <c r="C32" s="104"/>
      <c r="D32" s="53">
        <v>998924</v>
      </c>
      <c r="E32" s="53">
        <v>0</v>
      </c>
      <c r="F32" s="53">
        <v>998924</v>
      </c>
      <c r="G32" s="53">
        <v>0</v>
      </c>
      <c r="H32" s="53">
        <v>0</v>
      </c>
      <c r="I32" s="53">
        <v>998924</v>
      </c>
      <c r="J32" s="53">
        <v>0</v>
      </c>
      <c r="K32" s="53">
        <v>0</v>
      </c>
      <c r="L32" s="53">
        <v>0</v>
      </c>
      <c r="M32" s="53">
        <v>0</v>
      </c>
      <c r="N32" s="53"/>
      <c r="O32" s="159"/>
    </row>
    <row r="33" spans="1:15" ht="16.5" thickBot="1">
      <c r="A33" s="108"/>
      <c r="B33" s="160" t="s">
        <v>11</v>
      </c>
      <c r="C33" s="161"/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/>
      <c r="N33" s="53"/>
      <c r="O33" s="159"/>
    </row>
    <row r="34" spans="1:15" ht="30.75" customHeight="1" thickBot="1">
      <c r="A34" s="115">
        <v>6</v>
      </c>
      <c r="B34" s="153" t="s">
        <v>24</v>
      </c>
      <c r="C34" s="118"/>
      <c r="D34" s="51">
        <f>SUM(G34:M34)</f>
        <v>3000000</v>
      </c>
      <c r="E34" s="52">
        <v>0</v>
      </c>
      <c r="F34" s="51">
        <f>SUM(G34:M34)</f>
        <v>3000000</v>
      </c>
      <c r="G34" s="52">
        <v>0</v>
      </c>
      <c r="H34" s="52">
        <f>SUM(H35:H38)</f>
        <v>100000</v>
      </c>
      <c r="I34" s="52">
        <f>SUM(I35:I38)</f>
        <v>1900000</v>
      </c>
      <c r="J34" s="52">
        <f>SUM(J35:J38)</f>
        <v>1000000</v>
      </c>
      <c r="K34" s="52">
        <v>0</v>
      </c>
      <c r="L34" s="52">
        <v>0</v>
      </c>
      <c r="M34" s="52">
        <v>0</v>
      </c>
      <c r="N34" s="52"/>
      <c r="O34" s="163" t="s">
        <v>65</v>
      </c>
    </row>
    <row r="35" spans="1:15" ht="16.5" thickBot="1">
      <c r="A35" s="107"/>
      <c r="B35" s="109" t="s">
        <v>10</v>
      </c>
      <c r="C35" s="110"/>
      <c r="D35" s="53">
        <f>SUM(G35:M35)</f>
        <v>1500000</v>
      </c>
      <c r="E35" s="53">
        <v>0</v>
      </c>
      <c r="F35" s="53">
        <f>SUM(G35:M35)</f>
        <v>1500000</v>
      </c>
      <c r="G35" s="53">
        <v>0</v>
      </c>
      <c r="H35" s="53">
        <v>50000</v>
      </c>
      <c r="I35" s="53">
        <v>950000</v>
      </c>
      <c r="J35" s="53">
        <v>500000</v>
      </c>
      <c r="K35" s="53">
        <v>0</v>
      </c>
      <c r="L35" s="53">
        <v>0</v>
      </c>
      <c r="M35" s="53">
        <v>0</v>
      </c>
      <c r="N35" s="53"/>
      <c r="O35" s="164"/>
    </row>
    <row r="36" spans="1:15" ht="16.5" thickBot="1">
      <c r="A36" s="107"/>
      <c r="B36" s="103" t="s">
        <v>8</v>
      </c>
      <c r="C36" s="104"/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/>
      <c r="O36" s="164"/>
    </row>
    <row r="37" spans="1:15" ht="16.5" thickBot="1">
      <c r="A37" s="107"/>
      <c r="B37" s="103" t="s">
        <v>9</v>
      </c>
      <c r="C37" s="104"/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/>
      <c r="O37" s="164"/>
    </row>
    <row r="38" spans="1:15" ht="16.5" thickBot="1">
      <c r="A38" s="108"/>
      <c r="B38" s="160" t="s">
        <v>11</v>
      </c>
      <c r="C38" s="161"/>
      <c r="D38" s="53">
        <f>SUM(G38:M38)</f>
        <v>1500000</v>
      </c>
      <c r="E38" s="53">
        <v>0</v>
      </c>
      <c r="F38" s="53">
        <f>SUM(G38:M38)</f>
        <v>1500000</v>
      </c>
      <c r="G38" s="53">
        <v>0</v>
      </c>
      <c r="H38" s="53">
        <v>50000</v>
      </c>
      <c r="I38" s="53">
        <v>950000</v>
      </c>
      <c r="J38" s="53">
        <v>500000</v>
      </c>
      <c r="K38" s="53">
        <v>0</v>
      </c>
      <c r="L38" s="53">
        <v>0</v>
      </c>
      <c r="M38" s="53">
        <v>0</v>
      </c>
      <c r="N38" s="53"/>
      <c r="O38" s="164"/>
    </row>
    <row r="39" spans="1:15" ht="53.25" customHeight="1" thickBot="1">
      <c r="A39" s="115">
        <v>7</v>
      </c>
      <c r="B39" s="153" t="s">
        <v>66</v>
      </c>
      <c r="C39" s="118"/>
      <c r="D39" s="52">
        <f>SUM(D40:D43)</f>
        <v>2300000</v>
      </c>
      <c r="E39" s="52">
        <f>SUM(E40:E43)</f>
        <v>0</v>
      </c>
      <c r="F39" s="52">
        <f>SUM(F40:F43)</f>
        <v>2300000</v>
      </c>
      <c r="G39" s="52">
        <v>0</v>
      </c>
      <c r="H39" s="52">
        <f>SUM(H40:H43)</f>
        <v>1300000</v>
      </c>
      <c r="I39" s="52">
        <f>SUM(I40:I43)</f>
        <v>1000000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158" t="s">
        <v>55</v>
      </c>
    </row>
    <row r="40" spans="1:15" ht="16.5" thickBot="1">
      <c r="A40" s="107"/>
      <c r="B40" s="109" t="s">
        <v>10</v>
      </c>
      <c r="C40" s="110"/>
      <c r="D40" s="53">
        <f>SUM(H40:I40)</f>
        <v>1150000</v>
      </c>
      <c r="E40" s="53">
        <v>0</v>
      </c>
      <c r="F40" s="53">
        <f>SUM(G40:M40)</f>
        <v>1150000</v>
      </c>
      <c r="G40" s="53">
        <v>0</v>
      </c>
      <c r="H40" s="53">
        <v>650000</v>
      </c>
      <c r="I40" s="53">
        <v>500000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159"/>
    </row>
    <row r="41" spans="1:15" ht="16.5" thickBot="1">
      <c r="A41" s="107"/>
      <c r="B41" s="103" t="s">
        <v>8</v>
      </c>
      <c r="C41" s="104"/>
      <c r="D41" s="53">
        <v>0</v>
      </c>
      <c r="E41" s="53">
        <v>0</v>
      </c>
      <c r="F41" s="53">
        <f>SUM(E41)</f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159"/>
    </row>
    <row r="42" spans="1:15" ht="16.5" thickBot="1">
      <c r="A42" s="107"/>
      <c r="B42" s="103" t="s">
        <v>9</v>
      </c>
      <c r="C42" s="104"/>
      <c r="D42" s="53">
        <v>0</v>
      </c>
      <c r="E42" s="53">
        <v>0</v>
      </c>
      <c r="F42" s="53">
        <f>SUM(E42)</f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159"/>
    </row>
    <row r="43" spans="1:15" ht="16.5" thickBot="1">
      <c r="A43" s="108"/>
      <c r="B43" s="160" t="s">
        <v>11</v>
      </c>
      <c r="C43" s="161"/>
      <c r="D43" s="53">
        <f>SUM(H43:I43)</f>
        <v>1150000</v>
      </c>
      <c r="E43" s="53">
        <v>0</v>
      </c>
      <c r="F43" s="53">
        <f>SUM(H43:I43)</f>
        <v>1150000</v>
      </c>
      <c r="G43" s="53">
        <v>0</v>
      </c>
      <c r="H43" s="53">
        <v>650000</v>
      </c>
      <c r="I43" s="53">
        <v>500000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159"/>
    </row>
  </sheetData>
  <sheetProtection/>
  <mergeCells count="64">
    <mergeCell ref="B42:C42"/>
    <mergeCell ref="B43:C43"/>
    <mergeCell ref="A39:A43"/>
    <mergeCell ref="B39:C39"/>
    <mergeCell ref="B40:C40"/>
    <mergeCell ref="B41:C41"/>
    <mergeCell ref="A34:A38"/>
    <mergeCell ref="B34:C34"/>
    <mergeCell ref="O34:O38"/>
    <mergeCell ref="B35:C35"/>
    <mergeCell ref="B36:C36"/>
    <mergeCell ref="B37:C37"/>
    <mergeCell ref="B38:C38"/>
    <mergeCell ref="A5:A8"/>
    <mergeCell ref="B5:C8"/>
    <mergeCell ref="D5:D8"/>
    <mergeCell ref="E5:E8"/>
    <mergeCell ref="A29:A33"/>
    <mergeCell ref="B29:C29"/>
    <mergeCell ref="B30:C30"/>
    <mergeCell ref="B31:C31"/>
    <mergeCell ref="B32:C32"/>
    <mergeCell ref="B33:C33"/>
    <mergeCell ref="F5:F8"/>
    <mergeCell ref="G5:M6"/>
    <mergeCell ref="N5:N8"/>
    <mergeCell ref="O5:O8"/>
    <mergeCell ref="G7:G8"/>
    <mergeCell ref="H7:H8"/>
    <mergeCell ref="I7:I8"/>
    <mergeCell ref="J7:J8"/>
    <mergeCell ref="K7:K8"/>
    <mergeCell ref="L7:L8"/>
    <mergeCell ref="M7:M8"/>
    <mergeCell ref="A19:A23"/>
    <mergeCell ref="B19:C19"/>
    <mergeCell ref="B20:C20"/>
    <mergeCell ref="B21:C21"/>
    <mergeCell ref="B22:C22"/>
    <mergeCell ref="B23:C23"/>
    <mergeCell ref="A14:A18"/>
    <mergeCell ref="B14:C14"/>
    <mergeCell ref="B15:C15"/>
    <mergeCell ref="B16:C16"/>
    <mergeCell ref="B17:C17"/>
    <mergeCell ref="B18:C18"/>
    <mergeCell ref="A9:A13"/>
    <mergeCell ref="B9:C9"/>
    <mergeCell ref="B10:C10"/>
    <mergeCell ref="B11:C11"/>
    <mergeCell ref="B12:C12"/>
    <mergeCell ref="B13:C13"/>
    <mergeCell ref="A24:A28"/>
    <mergeCell ref="B24:C24"/>
    <mergeCell ref="B25:C25"/>
    <mergeCell ref="B26:C26"/>
    <mergeCell ref="B27:C27"/>
    <mergeCell ref="B28:C28"/>
    <mergeCell ref="O29:O33"/>
    <mergeCell ref="O39:O43"/>
    <mergeCell ref="O9:O13"/>
    <mergeCell ref="O14:O18"/>
    <mergeCell ref="O19:O23"/>
    <mergeCell ref="O24:O28"/>
  </mergeCells>
  <printOptions/>
  <pageMargins left="0.75" right="0.75" top="1" bottom="1" header="0.5" footer="0.5"/>
  <pageSetup horizontalDpi="300" verticalDpi="300" orientation="landscape" paperSize="8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81" zoomScaleSheetLayoutView="81" zoomScalePageLayoutView="0" workbookViewId="0" topLeftCell="A1">
      <selection activeCell="D14" sqref="D14"/>
    </sheetView>
  </sheetViews>
  <sheetFormatPr defaultColWidth="9.140625" defaultRowHeight="12.75" outlineLevelRow="1"/>
  <cols>
    <col min="2" max="2" width="9.140625" style="0" hidden="1" customWidth="1"/>
    <col min="3" max="3" width="30.7109375" style="0" customWidth="1"/>
    <col min="4" max="4" width="16.7109375" style="0" customWidth="1"/>
    <col min="5" max="5" width="17.28125" style="0" customWidth="1"/>
    <col min="6" max="6" width="21.7109375" style="0" customWidth="1"/>
    <col min="7" max="7" width="15.57421875" style="0" customWidth="1"/>
    <col min="8" max="8" width="12.7109375" style="0" customWidth="1"/>
    <col min="9" max="9" width="12.421875" style="0" customWidth="1"/>
    <col min="10" max="10" width="11.8515625" style="0" customWidth="1"/>
    <col min="11" max="11" width="13.00390625" style="0" customWidth="1"/>
    <col min="12" max="12" width="13.421875" style="0" customWidth="1"/>
    <col min="13" max="13" width="11.421875" style="0" customWidth="1"/>
    <col min="14" max="14" width="18.28125" style="0" customWidth="1"/>
    <col min="15" max="15" width="16.8515625" style="0" customWidth="1"/>
  </cols>
  <sheetData>
    <row r="1" spans="1:15" ht="40.5" customHeight="1">
      <c r="A1" s="165" t="s">
        <v>81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12.75">
      <c r="A2" s="167" t="s">
        <v>80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 ht="12.7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5" ht="13.5" thickBot="1">
      <c r="A4" s="130" t="s">
        <v>0</v>
      </c>
      <c r="B4" s="162" t="s">
        <v>1</v>
      </c>
      <c r="C4" s="162"/>
      <c r="D4" s="131" t="s">
        <v>2</v>
      </c>
      <c r="E4" s="162" t="s">
        <v>3</v>
      </c>
      <c r="F4" s="162" t="s">
        <v>4</v>
      </c>
      <c r="G4" s="162" t="s">
        <v>5</v>
      </c>
      <c r="H4" s="162"/>
      <c r="I4" s="162"/>
      <c r="J4" s="162"/>
      <c r="K4" s="162"/>
      <c r="L4" s="162"/>
      <c r="M4" s="162"/>
      <c r="N4" s="162" t="s">
        <v>48</v>
      </c>
      <c r="O4" s="125" t="s">
        <v>7</v>
      </c>
    </row>
    <row r="5" spans="1:15" ht="13.5" thickBot="1">
      <c r="A5" s="130"/>
      <c r="B5" s="123"/>
      <c r="C5" s="123"/>
      <c r="D5" s="139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5"/>
    </row>
    <row r="6" spans="1:15" ht="24.75" customHeight="1" outlineLevel="1" thickBot="1">
      <c r="A6" s="130"/>
      <c r="B6" s="123"/>
      <c r="C6" s="123"/>
      <c r="D6" s="139"/>
      <c r="E6" s="123"/>
      <c r="F6" s="123"/>
      <c r="G6" s="123">
        <v>2008</v>
      </c>
      <c r="H6" s="123">
        <v>2009</v>
      </c>
      <c r="I6" s="128">
        <v>2010</v>
      </c>
      <c r="J6" s="123">
        <v>2011</v>
      </c>
      <c r="K6" s="123">
        <v>2012</v>
      </c>
      <c r="L6" s="123">
        <v>2013</v>
      </c>
      <c r="M6" s="123">
        <v>2014</v>
      </c>
      <c r="N6" s="123"/>
      <c r="O6" s="126"/>
    </row>
    <row r="7" spans="1:15" ht="13.5" thickBot="1">
      <c r="A7" s="131"/>
      <c r="B7" s="123"/>
      <c r="C7" s="123"/>
      <c r="D7" s="139"/>
      <c r="E7" s="123"/>
      <c r="F7" s="123"/>
      <c r="G7" s="123"/>
      <c r="H7" s="123"/>
      <c r="I7" s="128"/>
      <c r="J7" s="123"/>
      <c r="K7" s="123"/>
      <c r="L7" s="123"/>
      <c r="M7" s="123"/>
      <c r="N7" s="123"/>
      <c r="O7" s="127"/>
    </row>
    <row r="8" spans="1:15" ht="13.5" customHeight="1" thickBot="1">
      <c r="A8" s="121" t="s">
        <v>34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1:15" ht="13.5" customHeight="1" thickBot="1">
      <c r="A9" s="121" t="s">
        <v>35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38"/>
    </row>
    <row r="10" spans="1:15" ht="30.75" customHeight="1" thickBot="1">
      <c r="A10" s="137" t="s">
        <v>75</v>
      </c>
      <c r="B10" s="170"/>
      <c r="C10" s="171"/>
      <c r="D10" s="17">
        <f>SUM(D11)</f>
        <v>800000</v>
      </c>
      <c r="E10" s="17">
        <f aca="true" t="shared" si="0" ref="E10:M10">SUM(E11)</f>
        <v>0</v>
      </c>
      <c r="F10" s="17">
        <f t="shared" si="0"/>
        <v>800000</v>
      </c>
      <c r="G10" s="17">
        <f t="shared" si="0"/>
        <v>800000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54">
        <f aca="true" t="shared" si="1" ref="N10:N15">E10+F10</f>
        <v>800000</v>
      </c>
      <c r="O10" s="23"/>
    </row>
    <row r="11" spans="1:15" ht="60.75" customHeight="1" thickBot="1">
      <c r="A11" s="120">
        <v>1</v>
      </c>
      <c r="B11" s="140" t="s">
        <v>12</v>
      </c>
      <c r="C11" s="141"/>
      <c r="D11" s="62">
        <f>SUM(D12:D15)</f>
        <v>800000</v>
      </c>
      <c r="E11" s="62">
        <f>SUM(E12:E15)</f>
        <v>0</v>
      </c>
      <c r="F11" s="62">
        <f aca="true" t="shared" si="2" ref="F11:M11">SUM(F12:F15)</f>
        <v>800000</v>
      </c>
      <c r="G11" s="62">
        <f t="shared" si="2"/>
        <v>800000</v>
      </c>
      <c r="H11" s="62">
        <f t="shared" si="2"/>
        <v>0</v>
      </c>
      <c r="I11" s="62">
        <f t="shared" si="2"/>
        <v>0</v>
      </c>
      <c r="J11" s="62">
        <f t="shared" si="2"/>
        <v>0</v>
      </c>
      <c r="K11" s="62">
        <f t="shared" si="2"/>
        <v>0</v>
      </c>
      <c r="L11" s="62">
        <f t="shared" si="2"/>
        <v>0</v>
      </c>
      <c r="M11" s="62">
        <f t="shared" si="2"/>
        <v>0</v>
      </c>
      <c r="N11" s="62">
        <f t="shared" si="1"/>
        <v>800000</v>
      </c>
      <c r="O11" s="28" t="s">
        <v>55</v>
      </c>
    </row>
    <row r="12" spans="1:15" ht="78" customHeight="1" thickBot="1">
      <c r="A12" s="120"/>
      <c r="B12" s="116" t="s">
        <v>10</v>
      </c>
      <c r="C12" s="87"/>
      <c r="D12" s="56">
        <f>E12+F12</f>
        <v>400000</v>
      </c>
      <c r="E12" s="56">
        <v>0</v>
      </c>
      <c r="F12" s="56">
        <f>G12+H12+I12+J12+K12+L12+M12</f>
        <v>400000</v>
      </c>
      <c r="G12" s="56">
        <v>400000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63">
        <f t="shared" si="1"/>
        <v>400000</v>
      </c>
      <c r="O12" s="19"/>
    </row>
    <row r="13" spans="1:15" ht="13.5" customHeight="1" thickBot="1">
      <c r="A13" s="120"/>
      <c r="B13" s="80" t="s">
        <v>8</v>
      </c>
      <c r="C13" s="81"/>
      <c r="D13" s="56">
        <f>E13+F13</f>
        <v>0</v>
      </c>
      <c r="E13" s="59">
        <v>0</v>
      </c>
      <c r="F13" s="56">
        <f>G13+H13+I13+J13+K13+L13+M13</f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63">
        <f t="shared" si="1"/>
        <v>0</v>
      </c>
      <c r="O13" s="20"/>
    </row>
    <row r="14" spans="1:15" ht="13.5" customHeight="1" thickBot="1">
      <c r="A14" s="120"/>
      <c r="B14" s="80" t="s">
        <v>9</v>
      </c>
      <c r="C14" s="81"/>
      <c r="D14" s="56">
        <f>E14+F14</f>
        <v>0</v>
      </c>
      <c r="E14" s="59">
        <v>0</v>
      </c>
      <c r="F14" s="56">
        <f>G14+H14+I14+J14+K14+L14+M14</f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63">
        <f t="shared" si="1"/>
        <v>0</v>
      </c>
      <c r="O14" s="20"/>
    </row>
    <row r="15" spans="1:15" ht="74.25" customHeight="1" thickBot="1">
      <c r="A15" s="120"/>
      <c r="B15" s="82" t="s">
        <v>29</v>
      </c>
      <c r="C15" s="83"/>
      <c r="D15" s="56">
        <f>E15+F15</f>
        <v>400000</v>
      </c>
      <c r="E15" s="64">
        <v>0</v>
      </c>
      <c r="F15" s="56">
        <f>G15+H15+I15+J15+K15+L15+M15</f>
        <v>400000</v>
      </c>
      <c r="G15" s="64">
        <v>400000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3">
        <f t="shared" si="1"/>
        <v>400000</v>
      </c>
      <c r="O15" s="21"/>
    </row>
    <row r="16" spans="1:15" ht="13.5" customHeight="1" thickBot="1">
      <c r="A16" s="95" t="s">
        <v>42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7"/>
    </row>
    <row r="17" spans="1:15" ht="60.75" customHeight="1" thickBot="1">
      <c r="A17" s="95" t="s">
        <v>41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 ht="13.5" customHeight="1" thickBot="1">
      <c r="A18" s="95" t="s">
        <v>53</v>
      </c>
      <c r="B18" s="96"/>
      <c r="C18" s="97"/>
      <c r="D18" s="17">
        <f>D19</f>
        <v>633000</v>
      </c>
      <c r="E18" s="17">
        <f>E19</f>
        <v>0</v>
      </c>
      <c r="F18" s="17">
        <f>F19</f>
        <v>633000</v>
      </c>
      <c r="G18" s="17">
        <f>G19</f>
        <v>633000</v>
      </c>
      <c r="H18" s="17">
        <f aca="true" t="shared" si="3" ref="H18:M18">H19</f>
        <v>0</v>
      </c>
      <c r="I18" s="17">
        <f t="shared" si="3"/>
        <v>0</v>
      </c>
      <c r="J18" s="17">
        <f t="shared" si="3"/>
        <v>0</v>
      </c>
      <c r="K18" s="17">
        <f t="shared" si="3"/>
        <v>0</v>
      </c>
      <c r="L18" s="17">
        <f t="shared" si="3"/>
        <v>0</v>
      </c>
      <c r="M18" s="17">
        <f t="shared" si="3"/>
        <v>0</v>
      </c>
      <c r="N18" s="17">
        <f>E18+F18</f>
        <v>633000</v>
      </c>
      <c r="O18" s="16"/>
    </row>
    <row r="19" spans="1:15" ht="62.25" customHeight="1" thickBot="1">
      <c r="A19" s="107">
        <v>2</v>
      </c>
      <c r="B19" s="84" t="s">
        <v>13</v>
      </c>
      <c r="C19" s="85"/>
      <c r="D19" s="9">
        <f>SUM(D20:D23)</f>
        <v>633000</v>
      </c>
      <c r="E19" s="9">
        <f>SUM(E20:E23)</f>
        <v>0</v>
      </c>
      <c r="F19" s="9">
        <f aca="true" t="shared" si="4" ref="F19:M19">SUM(F20:F23)</f>
        <v>633000</v>
      </c>
      <c r="G19" s="9">
        <f t="shared" si="4"/>
        <v>633000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9">
        <f t="shared" si="4"/>
        <v>0</v>
      </c>
      <c r="N19" s="66">
        <f>E19+F19</f>
        <v>633000</v>
      </c>
      <c r="O19" s="28" t="s">
        <v>55</v>
      </c>
    </row>
    <row r="20" spans="1:15" ht="35.25" customHeight="1" thickBot="1">
      <c r="A20" s="107"/>
      <c r="B20" s="86" t="s">
        <v>10</v>
      </c>
      <c r="C20" s="87"/>
      <c r="D20" s="24">
        <f>E20+F20</f>
        <v>633000</v>
      </c>
      <c r="E20" s="56">
        <v>0</v>
      </c>
      <c r="F20" s="56">
        <f>G20+H20+I20+J20+K20+L20+M20</f>
        <v>633000</v>
      </c>
      <c r="G20" s="24">
        <v>633000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67">
        <f>E20+F20</f>
        <v>633000</v>
      </c>
      <c r="O20" s="19"/>
    </row>
    <row r="21" spans="1:15" ht="13.5" customHeight="1" thickBot="1">
      <c r="A21" s="107"/>
      <c r="B21" s="88" t="s">
        <v>8</v>
      </c>
      <c r="C21" s="81"/>
      <c r="D21" s="24">
        <f>E21+F21</f>
        <v>0</v>
      </c>
      <c r="E21" s="59">
        <v>0</v>
      </c>
      <c r="F21" s="56">
        <f>G21+H21+I21+J21+K21+L21+M21</f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8">
        <f>SUM(G21:M21)</f>
        <v>0</v>
      </c>
      <c r="O21" s="20"/>
    </row>
    <row r="22" spans="1:15" ht="13.5" customHeight="1" thickBot="1">
      <c r="A22" s="107"/>
      <c r="B22" s="88" t="s">
        <v>9</v>
      </c>
      <c r="C22" s="81"/>
      <c r="D22" s="24">
        <f>E22+F22</f>
        <v>0</v>
      </c>
      <c r="E22" s="59">
        <v>0</v>
      </c>
      <c r="F22" s="56">
        <f>G22+H22+I22+J22+K22+L22+M22</f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8">
        <f>SUM(G22:M22)</f>
        <v>0</v>
      </c>
      <c r="O22" s="20"/>
    </row>
    <row r="23" spans="1:15" ht="42.75" customHeight="1" thickBot="1">
      <c r="A23" s="108"/>
      <c r="B23" s="119" t="s">
        <v>11</v>
      </c>
      <c r="C23" s="83"/>
      <c r="D23" s="24">
        <f>E23+F23</f>
        <v>0</v>
      </c>
      <c r="E23" s="64">
        <v>0</v>
      </c>
      <c r="F23" s="56">
        <f>G23+H23+I23+J23+K23+L23+M23</f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58">
        <f>SUM(G23:M23)</f>
        <v>0</v>
      </c>
      <c r="O23" s="21"/>
    </row>
    <row r="24" spans="1:15" ht="13.5" customHeight="1" thickBot="1">
      <c r="A24" s="95" t="s">
        <v>38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7"/>
    </row>
    <row r="25" spans="1:15" ht="13.5" thickBot="1">
      <c r="A25" s="95" t="s">
        <v>50</v>
      </c>
      <c r="B25" s="96"/>
      <c r="C25" s="97"/>
      <c r="D25" s="17">
        <f>SUM(D26)</f>
        <v>570000</v>
      </c>
      <c r="E25" s="17">
        <f>SUM(E26,E33,E47)</f>
        <v>0</v>
      </c>
      <c r="F25" s="17">
        <f>SUM(F26)</f>
        <v>570000</v>
      </c>
      <c r="G25" s="17">
        <f>SUM(G26)</f>
        <v>570000</v>
      </c>
      <c r="H25" s="17">
        <f>SUM(H26,H33,H47)</f>
        <v>0</v>
      </c>
      <c r="I25" s="17">
        <f>SUM(I26,I33,I47)</f>
        <v>0</v>
      </c>
      <c r="J25" s="17">
        <f>SUM(J33,J26,J47)</f>
        <v>0</v>
      </c>
      <c r="K25" s="17">
        <f>SUM(K47,K33)</f>
        <v>0</v>
      </c>
      <c r="L25" s="17"/>
      <c r="M25" s="17"/>
      <c r="N25" s="54">
        <f aca="true" t="shared" si="5" ref="N25:N30">E25+F25</f>
        <v>570000</v>
      </c>
      <c r="O25" s="16"/>
    </row>
    <row r="26" spans="1:15" ht="48" customHeight="1" thickBot="1">
      <c r="A26" s="115">
        <v>3</v>
      </c>
      <c r="B26" s="153" t="s">
        <v>28</v>
      </c>
      <c r="C26" s="118"/>
      <c r="D26" s="9">
        <f>SUM(D27:D30)</f>
        <v>570000</v>
      </c>
      <c r="E26" s="55">
        <f>SUM(E27:E30)</f>
        <v>0</v>
      </c>
      <c r="F26" s="9">
        <f aca="true" t="shared" si="6" ref="F26:M26">SUM(F27:F30)</f>
        <v>570000</v>
      </c>
      <c r="G26" s="55">
        <f t="shared" si="6"/>
        <v>570000</v>
      </c>
      <c r="H26" s="9">
        <f t="shared" si="6"/>
        <v>0</v>
      </c>
      <c r="I26" s="55">
        <f t="shared" si="6"/>
        <v>0</v>
      </c>
      <c r="J26" s="9">
        <f t="shared" si="6"/>
        <v>0</v>
      </c>
      <c r="K26" s="55">
        <f t="shared" si="6"/>
        <v>0</v>
      </c>
      <c r="L26" s="9">
        <f t="shared" si="6"/>
        <v>0</v>
      </c>
      <c r="M26" s="55">
        <f t="shared" si="6"/>
        <v>0</v>
      </c>
      <c r="N26" s="55">
        <f t="shared" si="5"/>
        <v>570000</v>
      </c>
      <c r="O26" s="28" t="s">
        <v>55</v>
      </c>
    </row>
    <row r="27" spans="1:15" ht="54" customHeight="1" thickBot="1">
      <c r="A27" s="107"/>
      <c r="B27" s="86" t="s">
        <v>10</v>
      </c>
      <c r="C27" s="87"/>
      <c r="D27" s="25">
        <f>E27+F27</f>
        <v>370000</v>
      </c>
      <c r="E27" s="56">
        <v>0</v>
      </c>
      <c r="F27" s="25">
        <f>G27+H27+I27+J27+K27+L27+M27</f>
        <v>370000</v>
      </c>
      <c r="G27" s="25">
        <v>370000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73">
        <f t="shared" si="5"/>
        <v>370000</v>
      </c>
      <c r="O27" s="19"/>
    </row>
    <row r="28" spans="1:15" ht="13.5" thickBot="1">
      <c r="A28" s="107"/>
      <c r="B28" s="88" t="s">
        <v>8</v>
      </c>
      <c r="C28" s="81"/>
      <c r="D28" s="25">
        <f>E28+F28</f>
        <v>0</v>
      </c>
      <c r="E28" s="59">
        <v>0</v>
      </c>
      <c r="F28" s="25">
        <f>G28+H28+I28+J28+K28+L28+M28</f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73">
        <f t="shared" si="5"/>
        <v>0</v>
      </c>
      <c r="O28" s="20"/>
    </row>
    <row r="29" spans="1:15" ht="13.5" thickBot="1">
      <c r="A29" s="107"/>
      <c r="B29" s="88" t="s">
        <v>9</v>
      </c>
      <c r="C29" s="81"/>
      <c r="D29" s="25">
        <f>E29+F29</f>
        <v>200000</v>
      </c>
      <c r="E29" s="59">
        <v>0</v>
      </c>
      <c r="F29" s="25">
        <f>G29+H29+I29+J29+K29+L29+M29</f>
        <v>200000</v>
      </c>
      <c r="G29" s="25">
        <v>200000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73">
        <f t="shared" si="5"/>
        <v>200000</v>
      </c>
      <c r="O29" s="20"/>
    </row>
    <row r="30" spans="1:15" ht="13.5" customHeight="1" thickBot="1">
      <c r="A30" s="108"/>
      <c r="B30" s="119" t="s">
        <v>29</v>
      </c>
      <c r="C30" s="83"/>
      <c r="D30" s="25">
        <f>E30+F30</f>
        <v>0</v>
      </c>
      <c r="E30" s="64">
        <v>0</v>
      </c>
      <c r="F30" s="25">
        <f>G30+H30+I30+J30+K30+L30+M30</f>
        <v>0</v>
      </c>
      <c r="G30" s="25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/>
      <c r="N30" s="73">
        <f t="shared" si="5"/>
        <v>0</v>
      </c>
      <c r="O30" s="21"/>
    </row>
    <row r="31" spans="1:15" ht="13.5" customHeight="1" thickBot="1">
      <c r="A31" s="95" t="s">
        <v>43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7"/>
    </row>
    <row r="32" spans="1:15" ht="13.5" thickBot="1">
      <c r="A32" s="95" t="s">
        <v>52</v>
      </c>
      <c r="B32" s="96"/>
      <c r="C32" s="97"/>
      <c r="D32" s="17">
        <f>D33</f>
        <v>219000</v>
      </c>
      <c r="E32" s="17">
        <f>E33</f>
        <v>0</v>
      </c>
      <c r="F32" s="17">
        <f>F33</f>
        <v>219000</v>
      </c>
      <c r="G32" s="17">
        <f aca="true" t="shared" si="7" ref="G32:M32">G33</f>
        <v>219000</v>
      </c>
      <c r="H32" s="17">
        <f t="shared" si="7"/>
        <v>0</v>
      </c>
      <c r="I32" s="17">
        <f t="shared" si="7"/>
        <v>0</v>
      </c>
      <c r="J32" s="17">
        <f t="shared" si="7"/>
        <v>0</v>
      </c>
      <c r="K32" s="17">
        <f t="shared" si="7"/>
        <v>0</v>
      </c>
      <c r="L32" s="17">
        <f t="shared" si="7"/>
        <v>0</v>
      </c>
      <c r="M32" s="17">
        <f t="shared" si="7"/>
        <v>0</v>
      </c>
      <c r="N32" s="54">
        <f aca="true" t="shared" si="8" ref="N32:N37">E32+F32</f>
        <v>219000</v>
      </c>
      <c r="O32" s="16"/>
    </row>
    <row r="33" spans="1:15" ht="42.75" thickBot="1">
      <c r="A33" s="107">
        <v>4</v>
      </c>
      <c r="B33" s="84" t="s">
        <v>23</v>
      </c>
      <c r="C33" s="85"/>
      <c r="D33" s="9">
        <f>SUM(D34:D37)</f>
        <v>219000</v>
      </c>
      <c r="E33" s="9">
        <f>SUM(E34:E37)</f>
        <v>0</v>
      </c>
      <c r="F33" s="9">
        <f aca="true" t="shared" si="9" ref="F33:M33">SUM(F34:F37)</f>
        <v>219000</v>
      </c>
      <c r="G33" s="9">
        <f t="shared" si="9"/>
        <v>219000</v>
      </c>
      <c r="H33" s="9">
        <f t="shared" si="9"/>
        <v>0</v>
      </c>
      <c r="I33" s="9">
        <f t="shared" si="9"/>
        <v>0</v>
      </c>
      <c r="J33" s="9">
        <f t="shared" si="9"/>
        <v>0</v>
      </c>
      <c r="K33" s="9">
        <f t="shared" si="9"/>
        <v>0</v>
      </c>
      <c r="L33" s="9">
        <f t="shared" si="9"/>
        <v>0</v>
      </c>
      <c r="M33" s="9">
        <f t="shared" si="9"/>
        <v>0</v>
      </c>
      <c r="N33" s="55">
        <f t="shared" si="8"/>
        <v>219000</v>
      </c>
      <c r="O33" s="28" t="s">
        <v>55</v>
      </c>
    </row>
    <row r="34" spans="1:15" ht="13.5" thickBot="1">
      <c r="A34" s="107"/>
      <c r="B34" s="86" t="s">
        <v>10</v>
      </c>
      <c r="C34" s="87"/>
      <c r="D34" s="24">
        <f>E34+F34</f>
        <v>134000</v>
      </c>
      <c r="E34" s="56">
        <v>0</v>
      </c>
      <c r="F34" s="24">
        <f>G34+H34+I34+J34+K34+L34+M34</f>
        <v>134000</v>
      </c>
      <c r="G34" s="24">
        <v>134000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73">
        <f t="shared" si="8"/>
        <v>134000</v>
      </c>
      <c r="O34" s="19"/>
    </row>
    <row r="35" spans="1:15" ht="13.5" thickBot="1">
      <c r="A35" s="107"/>
      <c r="B35" s="88" t="s">
        <v>8</v>
      </c>
      <c r="C35" s="81"/>
      <c r="D35" s="24">
        <f>E35+F35</f>
        <v>0</v>
      </c>
      <c r="E35" s="59">
        <v>0</v>
      </c>
      <c r="F35" s="24">
        <f>G35+H35+I35+J35+K35+L35+M35</f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73">
        <f t="shared" si="8"/>
        <v>0</v>
      </c>
      <c r="O35" s="20"/>
    </row>
    <row r="36" spans="1:15" ht="15.75" customHeight="1" thickBot="1">
      <c r="A36" s="107"/>
      <c r="B36" s="88" t="s">
        <v>9</v>
      </c>
      <c r="C36" s="81"/>
      <c r="D36" s="24">
        <f>E36+F36</f>
        <v>85000</v>
      </c>
      <c r="E36" s="59">
        <v>0</v>
      </c>
      <c r="F36" s="24">
        <f>G36+H36+I36+J36+K36+L36+M36</f>
        <v>85000</v>
      </c>
      <c r="G36" s="24">
        <v>85000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73">
        <f t="shared" si="8"/>
        <v>85000</v>
      </c>
      <c r="O36" s="20"/>
    </row>
    <row r="37" spans="1:15" ht="13.5" customHeight="1" thickBot="1">
      <c r="A37" s="108"/>
      <c r="B37" s="119" t="s">
        <v>29</v>
      </c>
      <c r="C37" s="83"/>
      <c r="D37" s="24">
        <f>E37+F37</f>
        <v>0</v>
      </c>
      <c r="E37" s="64">
        <v>0</v>
      </c>
      <c r="F37" s="24">
        <f>G37+H37+I37+J37+K37+L37+M37</f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73">
        <f t="shared" si="8"/>
        <v>0</v>
      </c>
      <c r="O37" s="21"/>
    </row>
    <row r="38" spans="1:15" ht="51" customHeight="1">
      <c r="A38" s="145" t="s">
        <v>44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3"/>
    </row>
    <row r="39" spans="1:15" ht="13.5" thickBot="1">
      <c r="A39" s="174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6"/>
    </row>
    <row r="40" spans="1:15" ht="13.5" thickBot="1">
      <c r="A40" s="92" t="s">
        <v>45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4"/>
    </row>
    <row r="41" spans="1:15" ht="13.5" thickBot="1">
      <c r="A41" s="92" t="s">
        <v>60</v>
      </c>
      <c r="B41" s="93"/>
      <c r="C41" s="94"/>
      <c r="D41" s="27">
        <f>D42</f>
        <v>267000</v>
      </c>
      <c r="E41" s="27">
        <f aca="true" t="shared" si="10" ref="E41:M41">E42</f>
        <v>0</v>
      </c>
      <c r="F41" s="27">
        <f t="shared" si="10"/>
        <v>267000</v>
      </c>
      <c r="G41" s="27">
        <f t="shared" si="10"/>
        <v>267000</v>
      </c>
      <c r="H41" s="27">
        <f t="shared" si="10"/>
        <v>0</v>
      </c>
      <c r="I41" s="27">
        <f t="shared" si="10"/>
        <v>0</v>
      </c>
      <c r="J41" s="27">
        <f t="shared" si="10"/>
        <v>0</v>
      </c>
      <c r="K41" s="27">
        <f t="shared" si="10"/>
        <v>0</v>
      </c>
      <c r="L41" s="27">
        <f t="shared" si="10"/>
        <v>0</v>
      </c>
      <c r="M41" s="27">
        <f t="shared" si="10"/>
        <v>0</v>
      </c>
      <c r="N41" s="74">
        <f aca="true" t="shared" si="11" ref="N41:N46">E41+F41</f>
        <v>267000</v>
      </c>
      <c r="O41" s="26"/>
    </row>
    <row r="42" spans="1:15" ht="42.75" thickBot="1">
      <c r="A42" s="115">
        <v>5</v>
      </c>
      <c r="B42" s="153" t="s">
        <v>26</v>
      </c>
      <c r="C42" s="118"/>
      <c r="D42" s="9">
        <f>SUM(D43:D46)</f>
        <v>267000</v>
      </c>
      <c r="E42" s="9">
        <f>SUM(E43:E46)</f>
        <v>0</v>
      </c>
      <c r="F42" s="9">
        <f aca="true" t="shared" si="12" ref="F42:M42">SUM(F43:F46)</f>
        <v>267000</v>
      </c>
      <c r="G42" s="9">
        <f t="shared" si="12"/>
        <v>267000</v>
      </c>
      <c r="H42" s="9">
        <f t="shared" si="12"/>
        <v>0</v>
      </c>
      <c r="I42" s="9">
        <f t="shared" si="12"/>
        <v>0</v>
      </c>
      <c r="J42" s="9">
        <f t="shared" si="12"/>
        <v>0</v>
      </c>
      <c r="K42" s="9">
        <f t="shared" si="12"/>
        <v>0</v>
      </c>
      <c r="L42" s="9">
        <f t="shared" si="12"/>
        <v>0</v>
      </c>
      <c r="M42" s="9">
        <f t="shared" si="12"/>
        <v>0</v>
      </c>
      <c r="N42" s="55">
        <f t="shared" si="11"/>
        <v>267000</v>
      </c>
      <c r="O42" s="28" t="s">
        <v>55</v>
      </c>
    </row>
    <row r="43" spans="1:15" ht="13.5" thickBot="1">
      <c r="A43" s="107"/>
      <c r="B43" s="86" t="s">
        <v>10</v>
      </c>
      <c r="C43" s="87"/>
      <c r="D43" s="56">
        <f>E43+F43</f>
        <v>150000</v>
      </c>
      <c r="E43" s="56">
        <v>0</v>
      </c>
      <c r="F43" s="56">
        <f>G43+H43+I43+J43+K43+L43+M43</f>
        <v>150000</v>
      </c>
      <c r="G43" s="56">
        <v>150000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73">
        <f t="shared" si="11"/>
        <v>150000</v>
      </c>
      <c r="O43" s="19"/>
    </row>
    <row r="44" spans="1:15" ht="13.5" thickBot="1">
      <c r="A44" s="107"/>
      <c r="B44" s="88" t="s">
        <v>8</v>
      </c>
      <c r="C44" s="81"/>
      <c r="D44" s="56">
        <f>E44+F44</f>
        <v>0</v>
      </c>
      <c r="E44" s="59">
        <v>0</v>
      </c>
      <c r="F44" s="56">
        <f>G44+H44+I44+J44+K44+L44+M44</f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73">
        <f t="shared" si="11"/>
        <v>0</v>
      </c>
      <c r="O44" s="20"/>
    </row>
    <row r="45" spans="1:15" ht="13.5" thickBot="1">
      <c r="A45" s="107"/>
      <c r="B45" s="88" t="s">
        <v>9</v>
      </c>
      <c r="C45" s="81"/>
      <c r="D45" s="56">
        <f>E45+F45</f>
        <v>117000</v>
      </c>
      <c r="E45" s="59">
        <v>0</v>
      </c>
      <c r="F45" s="56">
        <f>G45+H45+I45+J45+K45+L45+M45</f>
        <v>117000</v>
      </c>
      <c r="G45" s="59">
        <v>117000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73">
        <f t="shared" si="11"/>
        <v>117000</v>
      </c>
      <c r="O45" s="20"/>
    </row>
    <row r="46" spans="1:15" ht="42.75" customHeight="1" thickBot="1">
      <c r="A46" s="108"/>
      <c r="B46" s="119" t="s">
        <v>29</v>
      </c>
      <c r="C46" s="83"/>
      <c r="D46" s="56">
        <f>E46+F46</f>
        <v>0</v>
      </c>
      <c r="E46" s="64">
        <v>0</v>
      </c>
      <c r="F46" s="56">
        <f>G46+H46+I46+J46+K46+L46+M46</f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73">
        <f t="shared" si="11"/>
        <v>0</v>
      </c>
      <c r="O46" s="21"/>
    </row>
    <row r="47" ht="13.5" customHeight="1" thickBot="1"/>
    <row r="48" spans="2:15" ht="13.5" customHeight="1" thickBot="1">
      <c r="B48" s="31"/>
      <c r="C48" s="32"/>
      <c r="D48" s="154" t="s">
        <v>2</v>
      </c>
      <c r="E48" s="91" t="s">
        <v>3</v>
      </c>
      <c r="F48" s="91" t="s">
        <v>4</v>
      </c>
      <c r="G48" s="91" t="s">
        <v>5</v>
      </c>
      <c r="H48" s="91"/>
      <c r="I48" s="91"/>
      <c r="J48" s="91"/>
      <c r="K48" s="91"/>
      <c r="L48" s="91"/>
      <c r="M48" s="91"/>
      <c r="N48" s="91" t="s">
        <v>48</v>
      </c>
      <c r="O48" s="99" t="s">
        <v>7</v>
      </c>
    </row>
    <row r="49" spans="2:15" ht="13.5" customHeight="1" thickBot="1">
      <c r="B49" s="33"/>
      <c r="C49" s="155" t="s">
        <v>56</v>
      </c>
      <c r="D49" s="154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100"/>
    </row>
    <row r="50" spans="2:15" ht="13.5" customHeight="1" thickBot="1">
      <c r="B50" s="33"/>
      <c r="C50" s="155"/>
      <c r="D50" s="154"/>
      <c r="E50" s="91"/>
      <c r="F50" s="91"/>
      <c r="G50" s="91">
        <v>2008</v>
      </c>
      <c r="H50" s="91">
        <v>2009</v>
      </c>
      <c r="I50" s="102">
        <v>2010</v>
      </c>
      <c r="J50" s="91">
        <v>2011</v>
      </c>
      <c r="K50" s="91">
        <v>2012</v>
      </c>
      <c r="L50" s="91">
        <v>2013</v>
      </c>
      <c r="M50" s="91">
        <v>2014</v>
      </c>
      <c r="N50" s="91"/>
      <c r="O50" s="100"/>
    </row>
    <row r="51" spans="2:15" ht="13.5" thickBot="1">
      <c r="B51" s="35"/>
      <c r="C51" s="34"/>
      <c r="D51" s="154"/>
      <c r="E51" s="91"/>
      <c r="F51" s="91"/>
      <c r="G51" s="91"/>
      <c r="H51" s="91"/>
      <c r="I51" s="102"/>
      <c r="J51" s="91"/>
      <c r="K51" s="91"/>
      <c r="L51" s="91"/>
      <c r="M51" s="91"/>
      <c r="N51" s="91"/>
      <c r="O51" s="101"/>
    </row>
    <row r="52" spans="2:15" ht="15.75" thickBot="1">
      <c r="B52" s="37"/>
      <c r="C52" s="36"/>
      <c r="D52" s="77">
        <f>D10+D18+D25+D32+D41</f>
        <v>2489000</v>
      </c>
      <c r="E52" s="77">
        <f aca="true" t="shared" si="13" ref="E52:M52">E10+E18+E25+E32+E41</f>
        <v>0</v>
      </c>
      <c r="F52" s="77">
        <f t="shared" si="13"/>
        <v>2489000</v>
      </c>
      <c r="G52" s="77">
        <f t="shared" si="13"/>
        <v>2489000</v>
      </c>
      <c r="H52" s="77">
        <f t="shared" si="13"/>
        <v>0</v>
      </c>
      <c r="I52" s="77">
        <f t="shared" si="13"/>
        <v>0</v>
      </c>
      <c r="J52" s="77">
        <f t="shared" si="13"/>
        <v>0</v>
      </c>
      <c r="K52" s="77">
        <f t="shared" si="13"/>
        <v>0</v>
      </c>
      <c r="L52" s="77">
        <f t="shared" si="13"/>
        <v>0</v>
      </c>
      <c r="M52" s="77">
        <f t="shared" si="13"/>
        <v>0</v>
      </c>
      <c r="N52" s="76">
        <f>E52+F52</f>
        <v>2489000</v>
      </c>
      <c r="O52" s="3"/>
    </row>
    <row r="53" spans="2:15" ht="15.75" thickBot="1">
      <c r="B53" s="109" t="s">
        <v>10</v>
      </c>
      <c r="C53" s="110"/>
      <c r="D53" s="9">
        <f>D12+D20+D27+D34+D43</f>
        <v>1687000</v>
      </c>
      <c r="E53" s="9">
        <f aca="true" t="shared" si="14" ref="E53:L53">E12+E20+E27+E34+E43</f>
        <v>0</v>
      </c>
      <c r="F53" s="9">
        <f t="shared" si="14"/>
        <v>1687000</v>
      </c>
      <c r="G53" s="9">
        <f t="shared" si="14"/>
        <v>1687000</v>
      </c>
      <c r="H53" s="9">
        <f t="shared" si="14"/>
        <v>0</v>
      </c>
      <c r="I53" s="9">
        <f t="shared" si="14"/>
        <v>0</v>
      </c>
      <c r="J53" s="9">
        <f t="shared" si="14"/>
        <v>0</v>
      </c>
      <c r="K53" s="9">
        <f t="shared" si="14"/>
        <v>0</v>
      </c>
      <c r="L53" s="9">
        <f t="shared" si="14"/>
        <v>0</v>
      </c>
      <c r="M53" s="9">
        <v>0</v>
      </c>
      <c r="N53" s="76">
        <f>E53+F53</f>
        <v>1687000</v>
      </c>
      <c r="O53" s="1"/>
    </row>
    <row r="54" spans="2:15" ht="15.75" thickBot="1">
      <c r="B54" s="103" t="s">
        <v>8</v>
      </c>
      <c r="C54" s="104"/>
      <c r="D54" s="9">
        <f>D13+D21+D28+D35+D44</f>
        <v>0</v>
      </c>
      <c r="E54" s="9">
        <f aca="true" t="shared" si="15" ref="E54:M54">E13+E21+E28+E35+E44</f>
        <v>0</v>
      </c>
      <c r="F54" s="9">
        <f t="shared" si="15"/>
        <v>0</v>
      </c>
      <c r="G54" s="9">
        <f t="shared" si="15"/>
        <v>0</v>
      </c>
      <c r="H54" s="9">
        <f t="shared" si="15"/>
        <v>0</v>
      </c>
      <c r="I54" s="9">
        <f t="shared" si="15"/>
        <v>0</v>
      </c>
      <c r="J54" s="9">
        <f t="shared" si="15"/>
        <v>0</v>
      </c>
      <c r="K54" s="9">
        <f t="shared" si="15"/>
        <v>0</v>
      </c>
      <c r="L54" s="9">
        <f t="shared" si="15"/>
        <v>0</v>
      </c>
      <c r="M54" s="9">
        <f t="shared" si="15"/>
        <v>0</v>
      </c>
      <c r="N54" s="76">
        <f>E54+F54</f>
        <v>0</v>
      </c>
      <c r="O54" s="2"/>
    </row>
    <row r="55" spans="2:15" ht="15.75" thickBot="1">
      <c r="B55" s="103" t="s">
        <v>9</v>
      </c>
      <c r="C55" s="104"/>
      <c r="D55" s="9">
        <f>D14+D22+D29+D36+D45</f>
        <v>402000</v>
      </c>
      <c r="E55" s="9">
        <f aca="true" t="shared" si="16" ref="E55:M55">E14+E22+E29+E36+E45</f>
        <v>0</v>
      </c>
      <c r="F55" s="9">
        <f t="shared" si="16"/>
        <v>402000</v>
      </c>
      <c r="G55" s="9">
        <f t="shared" si="16"/>
        <v>402000</v>
      </c>
      <c r="H55" s="9">
        <f t="shared" si="16"/>
        <v>0</v>
      </c>
      <c r="I55" s="9">
        <f t="shared" si="16"/>
        <v>0</v>
      </c>
      <c r="J55" s="9">
        <f t="shared" si="16"/>
        <v>0</v>
      </c>
      <c r="K55" s="9">
        <f t="shared" si="16"/>
        <v>0</v>
      </c>
      <c r="L55" s="9">
        <f t="shared" si="16"/>
        <v>0</v>
      </c>
      <c r="M55" s="9">
        <f t="shared" si="16"/>
        <v>0</v>
      </c>
      <c r="N55" s="76">
        <f>E55+F55</f>
        <v>402000</v>
      </c>
      <c r="O55" s="10"/>
    </row>
    <row r="56" spans="2:15" ht="15.75" thickBot="1">
      <c r="B56" s="113" t="s">
        <v>11</v>
      </c>
      <c r="C56" s="114"/>
      <c r="D56" s="9">
        <f>D15+D23+D30+D46</f>
        <v>400000</v>
      </c>
      <c r="E56" s="9">
        <f aca="true" t="shared" si="17" ref="E56:M56">E15+E23+E30+E46</f>
        <v>0</v>
      </c>
      <c r="F56" s="9">
        <f t="shared" si="17"/>
        <v>400000</v>
      </c>
      <c r="G56" s="9">
        <f t="shared" si="17"/>
        <v>400000</v>
      </c>
      <c r="H56" s="9">
        <f t="shared" si="17"/>
        <v>0</v>
      </c>
      <c r="I56" s="9">
        <f t="shared" si="17"/>
        <v>0</v>
      </c>
      <c r="J56" s="9">
        <f t="shared" si="17"/>
        <v>0</v>
      </c>
      <c r="K56" s="9">
        <f t="shared" si="17"/>
        <v>0</v>
      </c>
      <c r="L56" s="9">
        <f t="shared" si="17"/>
        <v>0</v>
      </c>
      <c r="M56" s="9">
        <f t="shared" si="17"/>
        <v>0</v>
      </c>
      <c r="N56" s="76">
        <f>E56+F56</f>
        <v>400000</v>
      </c>
      <c r="O56" s="2"/>
    </row>
  </sheetData>
  <sheetProtection/>
  <mergeCells count="78">
    <mergeCell ref="B19:C19"/>
    <mergeCell ref="B20:C20"/>
    <mergeCell ref="A9:O9"/>
    <mergeCell ref="G6:G7"/>
    <mergeCell ref="H6:H7"/>
    <mergeCell ref="I6:I7"/>
    <mergeCell ref="J6:J7"/>
    <mergeCell ref="M6:M7"/>
    <mergeCell ref="D4:D7"/>
    <mergeCell ref="E4:E7"/>
    <mergeCell ref="F4:F7"/>
    <mergeCell ref="G4:M5"/>
    <mergeCell ref="A4:A7"/>
    <mergeCell ref="B4:C7"/>
    <mergeCell ref="A11:A15"/>
    <mergeCell ref="B11:C11"/>
    <mergeCell ref="B12:C12"/>
    <mergeCell ref="B13:C13"/>
    <mergeCell ref="B14:C14"/>
    <mergeCell ref="A8:O8"/>
    <mergeCell ref="N4:N7"/>
    <mergeCell ref="O4:O7"/>
    <mergeCell ref="B46:C46"/>
    <mergeCell ref="A41:C41"/>
    <mergeCell ref="A40:O40"/>
    <mergeCell ref="A38:O39"/>
    <mergeCell ref="B28:C28"/>
    <mergeCell ref="B29:C29"/>
    <mergeCell ref="B30:C30"/>
    <mergeCell ref="A42:A46"/>
    <mergeCell ref="A31:O31"/>
    <mergeCell ref="B42:C42"/>
    <mergeCell ref="B44:C44"/>
    <mergeCell ref="B45:C45"/>
    <mergeCell ref="B21:C21"/>
    <mergeCell ref="B22:C22"/>
    <mergeCell ref="B33:C33"/>
    <mergeCell ref="B34:C34"/>
    <mergeCell ref="B35:C35"/>
    <mergeCell ref="B37:C37"/>
    <mergeCell ref="A32:C32"/>
    <mergeCell ref="A19:A23"/>
    <mergeCell ref="A2:O3"/>
    <mergeCell ref="B23:C23"/>
    <mergeCell ref="A26:A30"/>
    <mergeCell ref="B26:C26"/>
    <mergeCell ref="B27:C27"/>
    <mergeCell ref="A18:C18"/>
    <mergeCell ref="B15:C15"/>
    <mergeCell ref="A10:C10"/>
    <mergeCell ref="K6:K7"/>
    <mergeCell ref="L6:L7"/>
    <mergeCell ref="E48:E51"/>
    <mergeCell ref="B55:C55"/>
    <mergeCell ref="A24:O24"/>
    <mergeCell ref="A25:C25"/>
    <mergeCell ref="A16:O16"/>
    <mergeCell ref="A17:O17"/>
    <mergeCell ref="B36:C36"/>
    <mergeCell ref="A33:A37"/>
    <mergeCell ref="D48:D51"/>
    <mergeCell ref="B43:C43"/>
    <mergeCell ref="H50:H51"/>
    <mergeCell ref="I50:I51"/>
    <mergeCell ref="J50:J51"/>
    <mergeCell ref="K50:K51"/>
    <mergeCell ref="F48:F51"/>
    <mergeCell ref="O48:O51"/>
    <mergeCell ref="C49:C50"/>
    <mergeCell ref="G50:G51"/>
    <mergeCell ref="A1:O1"/>
    <mergeCell ref="B56:C56"/>
    <mergeCell ref="N48:N51"/>
    <mergeCell ref="L50:L51"/>
    <mergeCell ref="M50:M51"/>
    <mergeCell ref="B53:C53"/>
    <mergeCell ref="B54:C54"/>
    <mergeCell ref="G48:M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A1" sqref="A1:O5"/>
    </sheetView>
  </sheetViews>
  <sheetFormatPr defaultColWidth="9.140625" defaultRowHeight="12.75"/>
  <cols>
    <col min="3" max="3" width="23.00390625" style="0" customWidth="1"/>
    <col min="4" max="4" width="22.7109375" style="0" customWidth="1"/>
    <col min="5" max="5" width="13.00390625" style="0" customWidth="1"/>
    <col min="6" max="6" width="22.421875" style="0" customWidth="1"/>
    <col min="7" max="7" width="19.00390625" style="0" customWidth="1"/>
    <col min="8" max="8" width="16.140625" style="0" customWidth="1"/>
    <col min="14" max="14" width="24.140625" style="0" customWidth="1"/>
    <col min="15" max="15" width="22.57421875" style="0" customWidth="1"/>
  </cols>
  <sheetData>
    <row r="1" spans="1:15" ht="88.5" customHeight="1" thickBot="1">
      <c r="A1" s="120">
        <v>1</v>
      </c>
      <c r="B1" s="140"/>
      <c r="C1" s="141"/>
      <c r="D1" s="62">
        <v>0</v>
      </c>
      <c r="E1" s="62">
        <f>SUM(E2:E5)</f>
        <v>0</v>
      </c>
      <c r="F1" s="62">
        <v>0</v>
      </c>
      <c r="G1" s="62">
        <v>0</v>
      </c>
      <c r="H1" s="62">
        <f aca="true" t="shared" si="0" ref="H1:M1">SUM(H2:H5)</f>
        <v>0</v>
      </c>
      <c r="I1" s="62">
        <f t="shared" si="0"/>
        <v>0</v>
      </c>
      <c r="J1" s="62">
        <f t="shared" si="0"/>
        <v>0</v>
      </c>
      <c r="K1" s="62">
        <f t="shared" si="0"/>
        <v>0</v>
      </c>
      <c r="L1" s="62">
        <f t="shared" si="0"/>
        <v>0</v>
      </c>
      <c r="M1" s="62">
        <f t="shared" si="0"/>
        <v>0</v>
      </c>
      <c r="N1" s="62">
        <f>SUM(G1:M1)</f>
        <v>0</v>
      </c>
      <c r="O1" s="28" t="s">
        <v>55</v>
      </c>
    </row>
    <row r="2" spans="1:15" ht="13.5" thickBot="1">
      <c r="A2" s="120"/>
      <c r="B2" s="116" t="s">
        <v>10</v>
      </c>
      <c r="C2" s="87"/>
      <c r="D2" s="56">
        <v>0</v>
      </c>
      <c r="E2" s="56">
        <v>0</v>
      </c>
      <c r="F2" s="56">
        <v>0</v>
      </c>
      <c r="G2" s="56">
        <v>0</v>
      </c>
      <c r="H2" s="56">
        <v>0</v>
      </c>
      <c r="I2" s="56">
        <v>0</v>
      </c>
      <c r="J2" s="56">
        <v>0</v>
      </c>
      <c r="K2" s="56">
        <v>0</v>
      </c>
      <c r="L2" s="56">
        <v>0</v>
      </c>
      <c r="M2" s="56">
        <v>0</v>
      </c>
      <c r="N2" s="63">
        <v>0</v>
      </c>
      <c r="O2" s="19"/>
    </row>
    <row r="3" spans="1:15" ht="13.5" thickBot="1">
      <c r="A3" s="120"/>
      <c r="B3" s="80" t="s">
        <v>8</v>
      </c>
      <c r="C3" s="81"/>
      <c r="D3" s="59">
        <v>0</v>
      </c>
      <c r="E3" s="59">
        <v>0</v>
      </c>
      <c r="F3" s="59">
        <v>0</v>
      </c>
      <c r="G3" s="59">
        <v>0</v>
      </c>
      <c r="H3" s="59">
        <v>0</v>
      </c>
      <c r="I3" s="59">
        <v>0</v>
      </c>
      <c r="J3" s="59">
        <v>0</v>
      </c>
      <c r="K3" s="59">
        <v>0</v>
      </c>
      <c r="L3" s="59">
        <v>0</v>
      </c>
      <c r="M3" s="59">
        <v>0</v>
      </c>
      <c r="N3" s="58">
        <f>SUM(G3:M3)</f>
        <v>0</v>
      </c>
      <c r="O3" s="20"/>
    </row>
    <row r="4" spans="1:15" ht="13.5" thickBot="1">
      <c r="A4" s="120"/>
      <c r="B4" s="80" t="s">
        <v>9</v>
      </c>
      <c r="C4" s="81"/>
      <c r="D4" s="59">
        <v>0</v>
      </c>
      <c r="E4" s="59">
        <v>0</v>
      </c>
      <c r="F4" s="59">
        <v>0</v>
      </c>
      <c r="G4" s="59">
        <v>0</v>
      </c>
      <c r="H4" s="59">
        <v>0</v>
      </c>
      <c r="I4" s="59">
        <v>0</v>
      </c>
      <c r="J4" s="59">
        <v>0</v>
      </c>
      <c r="K4" s="59">
        <v>0</v>
      </c>
      <c r="L4" s="59">
        <v>0</v>
      </c>
      <c r="M4" s="59">
        <v>0</v>
      </c>
      <c r="N4" s="63">
        <f>SUM(G4:M4)</f>
        <v>0</v>
      </c>
      <c r="O4" s="20"/>
    </row>
    <row r="5" spans="1:15" ht="13.5" thickBot="1">
      <c r="A5" s="120"/>
      <c r="B5" s="82" t="s">
        <v>29</v>
      </c>
      <c r="C5" s="83"/>
      <c r="D5" s="64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58">
        <f>SUM(G5:M5)</f>
        <v>0</v>
      </c>
      <c r="O5" s="21"/>
    </row>
  </sheetData>
  <sheetProtection/>
  <mergeCells count="6">
    <mergeCell ref="A1:A5"/>
    <mergeCell ref="B1:C1"/>
    <mergeCell ref="B2:C2"/>
    <mergeCell ref="B3:C3"/>
    <mergeCell ref="B4:C4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Chrzanowie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p.jasko</dc:creator>
  <cp:keywords/>
  <dc:description/>
  <cp:lastModifiedBy>p.jasko</cp:lastModifiedBy>
  <cp:lastPrinted>2009-06-24T09:06:43Z</cp:lastPrinted>
  <dcterms:created xsi:type="dcterms:W3CDTF">2008-03-26T10:05:49Z</dcterms:created>
  <dcterms:modified xsi:type="dcterms:W3CDTF">2009-06-24T09:22:12Z</dcterms:modified>
  <cp:category/>
  <cp:version/>
  <cp:contentType/>
  <cp:contentStatus/>
</cp:coreProperties>
</file>